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Print_Titles" localSheetId="1">'výdavky'!$4:$7</definedName>
    <definedName name="_xlnm.Print_Area" localSheetId="1">'výdavky'!$A$1:$F$205</definedName>
  </definedNames>
  <calcPr fullCalcOnLoad="1"/>
</workbook>
</file>

<file path=xl/sharedStrings.xml><?xml version="1.0" encoding="utf-8"?>
<sst xmlns="http://schemas.openxmlformats.org/spreadsheetml/2006/main" count="236" uniqueCount="192">
  <si>
    <t>Kapitálové príjmy spolu:</t>
  </si>
  <si>
    <t>Bežné príjmy spolu:</t>
  </si>
  <si>
    <t>01.1.1 Výdavky verejnej správy</t>
  </si>
  <si>
    <t>625 001</t>
  </si>
  <si>
    <t>625 002</t>
  </si>
  <si>
    <t>Tovary a služby</t>
  </si>
  <si>
    <t>631 001</t>
  </si>
  <si>
    <t>Dopravné</t>
  </si>
  <si>
    <t>634 001</t>
  </si>
  <si>
    <t>635 001</t>
  </si>
  <si>
    <t>635 002</t>
  </si>
  <si>
    <t>637 001</t>
  </si>
  <si>
    <t>632 001</t>
  </si>
  <si>
    <t>04.5.1 Cestná doprava</t>
  </si>
  <si>
    <t>06.4.0 Verejné osvetlenie</t>
  </si>
  <si>
    <t>Bežné výdavky spolu:</t>
  </si>
  <si>
    <t xml:space="preserve">Kapitálové príjmy </t>
  </si>
  <si>
    <t xml:space="preserve">Bežné príjmy </t>
  </si>
  <si>
    <t>Rozpočtové príjmy spolu</t>
  </si>
  <si>
    <t>Kapitálové výdavky spolu</t>
  </si>
  <si>
    <t>632 001 1</t>
  </si>
  <si>
    <t>Odmeny</t>
  </si>
  <si>
    <t>stravné</t>
  </si>
  <si>
    <t>knižnica</t>
  </si>
  <si>
    <t>Cestovné náhrady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</si>
  <si>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</si>
  <si>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</si>
  <si>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</si>
  <si>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</si>
  <si>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</si>
  <si>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</si>
  <si>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</si>
  <si>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</si>
  <si>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</si>
  <si>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</si>
  <si>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</si>
  <si>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z toho</t>
  </si>
  <si>
    <t>Bežné výdavky</t>
  </si>
  <si>
    <t>ANUITA</t>
  </si>
  <si>
    <t>ROK</t>
  </si>
  <si>
    <t>Úrok</t>
  </si>
  <si>
    <t>istina</t>
  </si>
  <si>
    <t>Úver na 12 rokov 15 mil. Sk  - cesty,chodníky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</si>
  <si>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</si>
  <si>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</si>
  <si>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</si>
  <si>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</si>
  <si>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</si>
  <si>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</si>
  <si>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</si>
  <si>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</si>
  <si>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</si>
  <si>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</si>
  <si>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</si>
  <si>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</si>
  <si>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</si>
  <si>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</si>
  <si>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</si>
  <si>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</si>
  <si>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</si>
  <si>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</si>
  <si>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</si>
  <si>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</si>
  <si>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</si>
  <si>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</si>
  <si>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</si>
  <si>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</si>
  <si>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</si>
  <si>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</si>
  <si>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</si>
  <si>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Všeobecné služby</t>
  </si>
  <si>
    <t>Poplatky a odvody</t>
  </si>
  <si>
    <t>Stravovanie</t>
  </si>
  <si>
    <t>Poistné</t>
  </si>
  <si>
    <t>Odmeny a príspevky</t>
  </si>
  <si>
    <t>Banke a pobočke zahraničnej banky</t>
  </si>
  <si>
    <t>Za psa</t>
  </si>
  <si>
    <t>Za komunálne odpady a drobné stavebné odpady</t>
  </si>
  <si>
    <t>Administratívne poplatky</t>
  </si>
  <si>
    <t>Zostatok prostriedkov z predchádzajúcich rokov</t>
  </si>
  <si>
    <t>Príjmové finančné operácie</t>
  </si>
  <si>
    <t>Kapitálové príjmy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</si>
  <si>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</si>
  <si>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</si>
  <si>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</si>
  <si>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</si>
  <si>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Rozpočtové výdavky spolu</t>
  </si>
  <si>
    <t>05.1.0 Nakladanie s odpadmi</t>
  </si>
  <si>
    <t>08.4.0 Náboženské a iné spoločenské služby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</si>
  <si>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</si>
  <si>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</si>
  <si>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</si>
  <si>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</si>
  <si>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</si>
  <si>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09.1.1.1  Predškolská výchova s bežnou starostlivosťou</t>
  </si>
  <si>
    <t>111 003</t>
  </si>
  <si>
    <t>133 001</t>
  </si>
  <si>
    <t>133 013</t>
  </si>
  <si>
    <t>651 002  10</t>
  </si>
  <si>
    <t>651 002  20</t>
  </si>
  <si>
    <t>651 002  30</t>
  </si>
  <si>
    <t>632 001 10</t>
  </si>
  <si>
    <t>Daň z nehnuteľností -stavby</t>
  </si>
  <si>
    <t>Daň z nehnuteľností - pozemky</t>
  </si>
  <si>
    <t xml:space="preserve">Za dobývací   priestor  </t>
  </si>
  <si>
    <t>Z prenajatých  pozemkov</t>
  </si>
  <si>
    <t>Z prenajatých  budov , priestorov ,objektov</t>
  </si>
  <si>
    <t xml:space="preserve">Udrzba výpočtovej techniky  </t>
  </si>
  <si>
    <t>Udržba budov</t>
  </si>
  <si>
    <t xml:space="preserve">Udržba </t>
  </si>
  <si>
    <t>Transfery  právnickej osobe</t>
  </si>
  <si>
    <t>Služby - odvoz odpadu</t>
  </si>
  <si>
    <t>06.2.0 Rozvoj  obcí</t>
  </si>
  <si>
    <t>Mzdy</t>
  </si>
  <si>
    <t xml:space="preserve">Transfery na  členské príspevky </t>
  </si>
  <si>
    <t xml:space="preserve">Energia </t>
  </si>
  <si>
    <t>01.8.0  Bežné transfery</t>
  </si>
  <si>
    <t>01.1.2  Finančná  a  rozpočtová  oblasť</t>
  </si>
  <si>
    <t>Energia</t>
  </si>
  <si>
    <t>Poistné a príspevok do poistovní</t>
  </si>
  <si>
    <t>Palivo ako energia, kosačka</t>
  </si>
  <si>
    <t>Školenia, kurzy, semináre, porady, konferen.</t>
  </si>
  <si>
    <t>v EUR</t>
  </si>
  <si>
    <t>223001  1</t>
  </si>
  <si>
    <t>Príjmové finančné operácie spolu:</t>
  </si>
  <si>
    <t xml:space="preserve">Transfery v rámci verejnej správy - zo štátn. rozpočtu </t>
  </si>
  <si>
    <t xml:space="preserve">01.7.0  Transakcie verejného dlhu </t>
  </si>
  <si>
    <t>Splácanie úrokov</t>
  </si>
  <si>
    <t>03.2.0    Ochrana pred požiarmi</t>
  </si>
  <si>
    <t xml:space="preserve">Prev.stroje,prístroje,náradie </t>
  </si>
  <si>
    <t>Údržba strojov, zariadení</t>
  </si>
  <si>
    <t xml:space="preserve">Výdavkové finančné operácie </t>
  </si>
  <si>
    <t>Splácanie tuzemskej istiny</t>
  </si>
  <si>
    <t xml:space="preserve">Výdavkové finančné operácie spolu </t>
  </si>
  <si>
    <t>Hospodárenie celkom - prebytok</t>
  </si>
  <si>
    <t xml:space="preserve">Špeciálne služby </t>
  </si>
  <si>
    <t xml:space="preserve">Materiálové potreby </t>
  </si>
  <si>
    <t xml:space="preserve">Pracovné ochranné  prostriedky </t>
  </si>
  <si>
    <t xml:space="preserve">Reprezentačné výdavky </t>
  </si>
  <si>
    <t>Servis, údržba, opravy a výdavky ...</t>
  </si>
  <si>
    <t>Poštovné služby a telekom.služby</t>
  </si>
  <si>
    <t>Poplatky a platby z nepriemys.predaja služieb</t>
  </si>
  <si>
    <t>Nedaň.príjmy - administ.poplatky a iné poplatky a platby</t>
  </si>
  <si>
    <t>Nedaň.príjmy - príjmy z podnikania a z vlastníctva majetku</t>
  </si>
  <si>
    <t>Výnos dane z príjmov poukázany územ.samospráve</t>
  </si>
  <si>
    <t>133012</t>
  </si>
  <si>
    <t xml:space="preserve">Daň  za užívanie verejn.priestr.  </t>
  </si>
  <si>
    <t xml:space="preserve">Transfery na členské príspevky  </t>
  </si>
  <si>
    <t xml:space="preserve">Knihy,noviny,zákony </t>
  </si>
  <si>
    <t xml:space="preserve">Materiálové  potreby </t>
  </si>
  <si>
    <t xml:space="preserve">Odmeny a príspevky </t>
  </si>
  <si>
    <t xml:space="preserve">01.6.0     Voľby </t>
  </si>
  <si>
    <t xml:space="preserve">Telekomunik.  a kancelárska technika </t>
  </si>
  <si>
    <t xml:space="preserve">Z prenajatých zariadení a náradia  </t>
  </si>
  <si>
    <t xml:space="preserve">Úroky z vkladov  </t>
  </si>
  <si>
    <t xml:space="preserve">Príjmy z odvodov z hazardných  a iných hier </t>
  </si>
  <si>
    <t xml:space="preserve">Poštové a telekomunikačné služby </t>
  </si>
  <si>
    <t>Provízia</t>
  </si>
  <si>
    <t xml:space="preserve">Pokuty a penále </t>
  </si>
  <si>
    <t xml:space="preserve">Energie </t>
  </si>
  <si>
    <t>Palivá - PHM</t>
  </si>
  <si>
    <t>Odmeny pracovníkom mimoprac.pomeru</t>
  </si>
  <si>
    <t xml:space="preserve">Stravovanie </t>
  </si>
  <si>
    <t xml:space="preserve">Úrazové poistenie </t>
  </si>
  <si>
    <t xml:space="preserve">Náhrady - záškoláctvo </t>
  </si>
  <si>
    <t>Štúdie,expertízy,posudky</t>
  </si>
  <si>
    <t xml:space="preserve">Komunikačná infraštruktúra </t>
  </si>
  <si>
    <t>133006</t>
  </si>
  <si>
    <t xml:space="preserve">Daň za ubytovanie  </t>
  </si>
  <si>
    <t xml:space="preserve">Propagácia a reklama </t>
  </si>
  <si>
    <t>Údržba strojov,zariadení,techniky a náradia</t>
  </si>
  <si>
    <t xml:space="preserve">Palivo ako zdroj energie </t>
  </si>
  <si>
    <t xml:space="preserve">Kapitálové výdavky </t>
  </si>
  <si>
    <t xml:space="preserve">Dom smútku </t>
  </si>
  <si>
    <t>08.4.0</t>
  </si>
  <si>
    <t xml:space="preserve">Súťaže, kultúrne podujatia </t>
  </si>
  <si>
    <t xml:space="preserve">Údržba softveru </t>
  </si>
  <si>
    <t xml:space="preserve">Mzdy,  platy </t>
  </si>
  <si>
    <t xml:space="preserve">Poistné a príspevok do poisťovní </t>
  </si>
  <si>
    <t xml:space="preserve">Transfery  na prenes.výkon štátn.správy </t>
  </si>
  <si>
    <t>Špeciálne služby</t>
  </si>
  <si>
    <t xml:space="preserve"> </t>
  </si>
  <si>
    <t>Transfery združeniam</t>
  </si>
  <si>
    <t>Manipulačný poplatok</t>
  </si>
  <si>
    <t>Rozpoč. 2015</t>
  </si>
  <si>
    <t>08.2.0 Ostatné kultúrne služby vrátane kultúrnych domov</t>
  </si>
  <si>
    <t>Návrh 
1. zmena</t>
  </si>
  <si>
    <t>Cestovné náhrady - zahraničné</t>
  </si>
  <si>
    <t>Preprava a nájom doprav.prostr.</t>
  </si>
  <si>
    <t>Budov, objektov alebo ich častí- ihrisko</t>
  </si>
  <si>
    <t xml:space="preserve">        ROZPOČET   OBCE  SLAVEC  NA ROK   2015-2017- NÁVRH  ZMIEN</t>
  </si>
  <si>
    <r>
      <t xml:space="preserve">     </t>
    </r>
    <r>
      <rPr>
        <b/>
        <sz val="10"/>
        <rFont val="Arial"/>
        <family val="2"/>
      </rPr>
      <t>ROZPOČET  OBCE   SLAVEC   NA ROK 2015-2017- NÁVRH  ZMIEN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</si>
</sst>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FFBFB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double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/>
      <right/>
      <top style="thin">
        <color indexed="8"/>
      </top>
      <bottom style="thin"/>
    </border>
    <border>
      <left/>
      <right style="double"/>
      <top style="thin">
        <color indexed="8"/>
      </top>
      <bottom style="thin"/>
    </border>
    <border>
      <left style="double"/>
      <right/>
      <top style="thin"/>
      <bottom style="thin">
        <color indexed="8"/>
      </bottom>
    </border>
    <border>
      <left/>
      <right style="double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double"/>
      <bottom style="double"/>
    </border>
    <border>
      <left style="double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hair"/>
      <top style="hair"/>
      <bottom/>
    </border>
    <border>
      <left style="hair"/>
      <right style="double"/>
      <top style="hair"/>
      <bottom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/>
      <bottom/>
    </border>
    <border>
      <left/>
      <right/>
      <top style="thin"/>
      <bottom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>
        <color indexed="8"/>
      </bottom>
    </border>
    <border>
      <left style="double"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/>
      <right/>
      <top style="thin">
        <color indexed="8"/>
      </top>
      <bottom style="double"/>
    </border>
    <border>
      <left style="double"/>
      <right/>
      <top style="thin">
        <color indexed="8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/>
      <right style="double"/>
      <top style="thin">
        <color indexed="8"/>
      </top>
      <bottom style="thin">
        <color indexed="8"/>
      </bottom>
    </border>
    <border>
      <left/>
      <right style="double"/>
      <top style="thin">
        <color indexed="8"/>
      </top>
      <bottom style="double"/>
    </border>
    <border>
      <left/>
      <right/>
      <top style="double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double"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thin"/>
      <bottom style="thin"/>
    </border>
    <border>
      <left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/>
      <right style="double"/>
      <top style="thin"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14" fontId="6" fillId="0" borderId="15" xfId="0" applyNumberFormat="1" applyFont="1" applyFill="1" applyBorder="1" applyAlignment="1">
      <alignment/>
    </xf>
    <xf numFmtId="14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75" fontId="5" fillId="0" borderId="0" xfId="33" applyNumberFormat="1" applyFont="1" applyFill="1" applyAlignment="1">
      <alignment/>
    </xf>
    <xf numFmtId="4" fontId="5" fillId="0" borderId="0" xfId="33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" fontId="5" fillId="0" borderId="21" xfId="33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2" fillId="34" borderId="26" xfId="0" applyFont="1" applyFill="1" applyBorder="1" applyAlignment="1">
      <alignment horizontal="left"/>
    </xf>
    <xf numFmtId="0" fontId="0" fillId="34" borderId="27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left"/>
    </xf>
    <xf numFmtId="0" fontId="2" fillId="34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left"/>
    </xf>
    <xf numFmtId="3" fontId="2" fillId="35" borderId="11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35" borderId="0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/>
    </xf>
    <xf numFmtId="0" fontId="4" fillId="33" borderId="41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42" xfId="0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7" fillId="35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0" fillId="0" borderId="27" xfId="0" applyFill="1" applyBorder="1" applyAlignment="1">
      <alignment/>
    </xf>
    <xf numFmtId="0" fontId="4" fillId="0" borderId="41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49" fontId="0" fillId="0" borderId="26" xfId="0" applyNumberFormat="1" applyFill="1" applyBorder="1" applyAlignment="1">
      <alignment horizontal="left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3" fontId="3" fillId="34" borderId="2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3" fontId="3" fillId="34" borderId="41" xfId="0" applyNumberFormat="1" applyFont="1" applyFill="1" applyBorder="1" applyAlignment="1">
      <alignment horizontal="right"/>
    </xf>
    <xf numFmtId="3" fontId="3" fillId="34" borderId="41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25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14" fontId="6" fillId="0" borderId="15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0" borderId="53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left"/>
    </xf>
    <xf numFmtId="0" fontId="5" fillId="0" borderId="47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5" fillId="38" borderId="41" xfId="0" applyFont="1" applyFill="1" applyBorder="1" applyAlignment="1">
      <alignment/>
    </xf>
    <xf numFmtId="0" fontId="6" fillId="38" borderId="16" xfId="0" applyFont="1" applyFill="1" applyBorder="1" applyAlignment="1">
      <alignment horizontal="left"/>
    </xf>
    <xf numFmtId="3" fontId="0" fillId="0" borderId="5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47" xfId="0" applyFont="1" applyFill="1" applyBorder="1" applyAlignment="1">
      <alignment wrapText="1"/>
    </xf>
    <xf numFmtId="0" fontId="6" fillId="0" borderId="55" xfId="0" applyFont="1" applyFill="1" applyBorder="1" applyAlignment="1">
      <alignment/>
    </xf>
    <xf numFmtId="0" fontId="5" fillId="0" borderId="44" xfId="0" applyFont="1" applyFill="1" applyBorder="1" applyAlignment="1">
      <alignment horizontal="left"/>
    </xf>
    <xf numFmtId="0" fontId="5" fillId="0" borderId="44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17" borderId="59" xfId="0" applyFont="1" applyFill="1" applyBorder="1" applyAlignment="1">
      <alignment/>
    </xf>
    <xf numFmtId="3" fontId="2" fillId="17" borderId="60" xfId="0" applyNumberFormat="1" applyFont="1" applyFill="1" applyBorder="1" applyAlignment="1">
      <alignment/>
    </xf>
    <xf numFmtId="0" fontId="2" fillId="17" borderId="60" xfId="0" applyFont="1" applyFill="1" applyBorder="1" applyAlignment="1">
      <alignment horizontal="left"/>
    </xf>
    <xf numFmtId="0" fontId="0" fillId="0" borderId="61" xfId="0" applyBorder="1" applyAlignment="1">
      <alignment/>
    </xf>
    <xf numFmtId="0" fontId="0" fillId="39" borderId="61" xfId="0" applyFill="1" applyBorder="1" applyAlignment="1">
      <alignment/>
    </xf>
    <xf numFmtId="3" fontId="2" fillId="17" borderId="49" xfId="0" applyNumberFormat="1" applyFont="1" applyFill="1" applyBorder="1" applyAlignment="1">
      <alignment/>
    </xf>
    <xf numFmtId="0" fontId="0" fillId="17" borderId="62" xfId="0" applyFill="1" applyBorder="1" applyAlignment="1">
      <alignment/>
    </xf>
    <xf numFmtId="3" fontId="3" fillId="34" borderId="63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35" borderId="63" xfId="0" applyNumberFormat="1" applyFont="1" applyFill="1" applyBorder="1" applyAlignment="1">
      <alignment/>
    </xf>
    <xf numFmtId="3" fontId="2" fillId="33" borderId="64" xfId="0" applyNumberFormat="1" applyFont="1" applyFill="1" applyBorder="1" applyAlignment="1">
      <alignment/>
    </xf>
    <xf numFmtId="0" fontId="0" fillId="17" borderId="59" xfId="0" applyFont="1" applyFill="1" applyBorder="1" applyAlignment="1">
      <alignment/>
    </xf>
    <xf numFmtId="3" fontId="2" fillId="17" borderId="39" xfId="0" applyNumberFormat="1" applyFont="1" applyFill="1" applyBorder="1" applyAlignment="1">
      <alignment/>
    </xf>
    <xf numFmtId="3" fontId="2" fillId="17" borderId="64" xfId="0" applyNumberFormat="1" applyFont="1" applyFill="1" applyBorder="1" applyAlignment="1">
      <alignment/>
    </xf>
    <xf numFmtId="0" fontId="2" fillId="33" borderId="6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5" fillId="38" borderId="6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3" fontId="2" fillId="17" borderId="40" xfId="0" applyNumberFormat="1" applyFont="1" applyFill="1" applyBorder="1" applyAlignment="1">
      <alignment/>
    </xf>
    <xf numFmtId="0" fontId="2" fillId="33" borderId="67" xfId="0" applyFont="1" applyFill="1" applyBorder="1" applyAlignment="1">
      <alignment horizontal="center" vertical="center" wrapText="1"/>
    </xf>
    <xf numFmtId="0" fontId="46" fillId="38" borderId="66" xfId="0" applyFont="1" applyFill="1" applyBorder="1" applyAlignment="1">
      <alignment/>
    </xf>
    <xf numFmtId="3" fontId="2" fillId="17" borderId="68" xfId="0" applyNumberFormat="1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17" borderId="70" xfId="0" applyFont="1" applyFill="1" applyBorder="1" applyAlignment="1">
      <alignment/>
    </xf>
    <xf numFmtId="0" fontId="0" fillId="10" borderId="66" xfId="0" applyFill="1" applyBorder="1" applyAlignment="1">
      <alignment/>
    </xf>
    <xf numFmtId="0" fontId="0" fillId="10" borderId="61" xfId="0" applyFill="1" applyBorder="1" applyAlignment="1">
      <alignment/>
    </xf>
    <xf numFmtId="0" fontId="2" fillId="10" borderId="48" xfId="0" applyFont="1" applyFill="1" applyBorder="1" applyAlignment="1">
      <alignment horizontal="left"/>
    </xf>
    <xf numFmtId="0" fontId="0" fillId="10" borderId="71" xfId="0" applyFont="1" applyFill="1" applyBorder="1" applyAlignment="1">
      <alignment/>
    </xf>
    <xf numFmtId="3" fontId="2" fillId="10" borderId="48" xfId="0" applyNumberFormat="1" applyFont="1" applyFill="1" applyBorder="1" applyAlignment="1">
      <alignment/>
    </xf>
    <xf numFmtId="3" fontId="2" fillId="10" borderId="67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0" fontId="2" fillId="10" borderId="15" xfId="0" applyFont="1" applyFill="1" applyBorder="1" applyAlignment="1">
      <alignment horizontal="left"/>
    </xf>
    <xf numFmtId="0" fontId="0" fillId="10" borderId="16" xfId="0" applyFont="1" applyFill="1" applyBorder="1" applyAlignment="1">
      <alignment/>
    </xf>
    <xf numFmtId="3" fontId="2" fillId="10" borderId="15" xfId="0" applyNumberFormat="1" applyFont="1" applyFill="1" applyBorder="1" applyAlignment="1">
      <alignment/>
    </xf>
    <xf numFmtId="3" fontId="2" fillId="10" borderId="41" xfId="0" applyNumberFormat="1" applyFont="1" applyFill="1" applyBorder="1" applyAlignment="1">
      <alignment/>
    </xf>
    <xf numFmtId="3" fontId="2" fillId="10" borderId="63" xfId="0" applyNumberFormat="1" applyFont="1" applyFill="1" applyBorder="1" applyAlignment="1">
      <alignment/>
    </xf>
    <xf numFmtId="0" fontId="2" fillId="33" borderId="67" xfId="0" applyFont="1" applyFill="1" applyBorder="1" applyAlignment="1">
      <alignment horizontal="center" vertical="center" wrapText="1"/>
    </xf>
    <xf numFmtId="0" fontId="2" fillId="38" borderId="66" xfId="0" applyFont="1" applyFill="1" applyBorder="1" applyAlignment="1">
      <alignment horizontal="center" vertical="center" wrapText="1"/>
    </xf>
    <xf numFmtId="14" fontId="6" fillId="39" borderId="15" xfId="0" applyNumberFormat="1" applyFont="1" applyFill="1" applyBorder="1" applyAlignment="1">
      <alignment/>
    </xf>
    <xf numFmtId="0" fontId="6" fillId="39" borderId="16" xfId="0" applyFont="1" applyFill="1" applyBorder="1" applyAlignment="1">
      <alignment horizontal="left"/>
    </xf>
    <xf numFmtId="0" fontId="6" fillId="39" borderId="16" xfId="0" applyFont="1" applyFill="1" applyBorder="1" applyAlignment="1">
      <alignment wrapText="1"/>
    </xf>
    <xf numFmtId="3" fontId="6" fillId="39" borderId="15" xfId="0" applyNumberFormat="1" applyFont="1" applyFill="1" applyBorder="1" applyAlignment="1">
      <alignment/>
    </xf>
    <xf numFmtId="3" fontId="4" fillId="39" borderId="41" xfId="0" applyNumberFormat="1" applyFont="1" applyFill="1" applyBorder="1" applyAlignment="1">
      <alignment/>
    </xf>
    <xf numFmtId="0" fontId="6" fillId="39" borderId="15" xfId="0" applyFont="1" applyFill="1" applyBorder="1" applyAlignment="1">
      <alignment/>
    </xf>
    <xf numFmtId="0" fontId="5" fillId="39" borderId="16" xfId="0" applyFont="1" applyFill="1" applyBorder="1" applyAlignment="1">
      <alignment wrapText="1"/>
    </xf>
    <xf numFmtId="0" fontId="4" fillId="39" borderId="41" xfId="0" applyFont="1" applyFill="1" applyBorder="1" applyAlignment="1">
      <alignment/>
    </xf>
    <xf numFmtId="14" fontId="6" fillId="39" borderId="15" xfId="0" applyNumberFormat="1" applyFont="1" applyFill="1" applyBorder="1" applyAlignment="1">
      <alignment/>
    </xf>
    <xf numFmtId="3" fontId="4" fillId="39" borderId="16" xfId="0" applyNumberFormat="1" applyFont="1" applyFill="1" applyBorder="1" applyAlignment="1">
      <alignment horizontal="left"/>
    </xf>
    <xf numFmtId="0" fontId="4" fillId="39" borderId="16" xfId="0" applyFont="1" applyFill="1" applyBorder="1" applyAlignment="1">
      <alignment wrapText="1"/>
    </xf>
    <xf numFmtId="3" fontId="4" fillId="39" borderId="15" xfId="0" applyNumberFormat="1" applyFont="1" applyFill="1" applyBorder="1" applyAlignment="1">
      <alignment/>
    </xf>
    <xf numFmtId="0" fontId="6" fillId="39" borderId="15" xfId="0" applyFont="1" applyFill="1" applyBorder="1" applyAlignment="1">
      <alignment/>
    </xf>
    <xf numFmtId="3" fontId="6" fillId="39" borderId="16" xfId="0" applyNumberFormat="1" applyFont="1" applyFill="1" applyBorder="1" applyAlignment="1">
      <alignment horizontal="left"/>
    </xf>
    <xf numFmtId="0" fontId="6" fillId="39" borderId="16" xfId="0" applyFont="1" applyFill="1" applyBorder="1" applyAlignment="1">
      <alignment wrapText="1"/>
    </xf>
    <xf numFmtId="0" fontId="5" fillId="39" borderId="16" xfId="0" applyFont="1" applyFill="1" applyBorder="1" applyAlignment="1">
      <alignment/>
    </xf>
    <xf numFmtId="0" fontId="5" fillId="39" borderId="72" xfId="0" applyFont="1" applyFill="1" applyBorder="1" applyAlignment="1">
      <alignment horizontal="left"/>
    </xf>
    <xf numFmtId="0" fontId="5" fillId="39" borderId="73" xfId="0" applyFont="1" applyFill="1" applyBorder="1" applyAlignment="1">
      <alignment wrapText="1"/>
    </xf>
    <xf numFmtId="0" fontId="4" fillId="39" borderId="16" xfId="0" applyFont="1" applyFill="1" applyBorder="1" applyAlignment="1">
      <alignment horizontal="left"/>
    </xf>
    <xf numFmtId="0" fontId="4" fillId="39" borderId="73" xfId="0" applyFont="1" applyFill="1" applyBorder="1" applyAlignment="1">
      <alignment wrapText="1"/>
    </xf>
    <xf numFmtId="3" fontId="6" fillId="39" borderId="16" xfId="0" applyNumberFormat="1" applyFont="1" applyFill="1" applyBorder="1" applyAlignment="1">
      <alignment/>
    </xf>
    <xf numFmtId="0" fontId="5" fillId="17" borderId="10" xfId="0" applyFont="1" applyFill="1" applyBorder="1" applyAlignment="1">
      <alignment horizontal="left"/>
    </xf>
    <xf numFmtId="3" fontId="4" fillId="17" borderId="74" xfId="0" applyNumberFormat="1" applyFont="1" applyFill="1" applyBorder="1" applyAlignment="1">
      <alignment/>
    </xf>
    <xf numFmtId="0" fontId="4" fillId="17" borderId="41" xfId="0" applyFont="1" applyFill="1" applyBorder="1" applyAlignment="1">
      <alignment/>
    </xf>
    <xf numFmtId="0" fontId="4" fillId="17" borderId="16" xfId="0" applyFont="1" applyFill="1" applyBorder="1" applyAlignment="1">
      <alignment horizontal="left" vertical="center"/>
    </xf>
    <xf numFmtId="3" fontId="4" fillId="17" borderId="16" xfId="0" applyNumberFormat="1" applyFont="1" applyFill="1" applyBorder="1" applyAlignment="1">
      <alignment/>
    </xf>
    <xf numFmtId="0" fontId="5" fillId="17" borderId="41" xfId="0" applyFont="1" applyFill="1" applyBorder="1" applyAlignment="1">
      <alignment horizontal="left" vertical="center"/>
    </xf>
    <xf numFmtId="3" fontId="4" fillId="17" borderId="16" xfId="0" applyNumberFormat="1" applyFont="1" applyFill="1" applyBorder="1" applyAlignment="1">
      <alignment/>
    </xf>
    <xf numFmtId="0" fontId="7" fillId="17" borderId="41" xfId="0" applyFont="1" applyFill="1" applyBorder="1" applyAlignment="1">
      <alignment horizontal="left" vertical="center"/>
    </xf>
    <xf numFmtId="0" fontId="6" fillId="39" borderId="41" xfId="0" applyFont="1" applyFill="1" applyBorder="1" applyAlignment="1">
      <alignment horizontal="left" vertical="center"/>
    </xf>
    <xf numFmtId="0" fontId="5" fillId="39" borderId="41" xfId="0" applyFont="1" applyFill="1" applyBorder="1" applyAlignment="1">
      <alignment/>
    </xf>
    <xf numFmtId="0" fontId="4" fillId="38" borderId="66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/>
    </xf>
    <xf numFmtId="0" fontId="4" fillId="17" borderId="5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2" fontId="4" fillId="38" borderId="77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4" fillId="17" borderId="55" xfId="0" applyFont="1" applyFill="1" applyBorder="1" applyAlignment="1">
      <alignment/>
    </xf>
    <xf numFmtId="0" fontId="4" fillId="35" borderId="55" xfId="0" applyFont="1" applyFill="1" applyBorder="1" applyAlignment="1">
      <alignment/>
    </xf>
    <xf numFmtId="0" fontId="4" fillId="33" borderId="77" xfId="0" applyFont="1" applyFill="1" applyBorder="1" applyAlignment="1">
      <alignment/>
    </xf>
    <xf numFmtId="0" fontId="6" fillId="39" borderId="77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55" xfId="0" applyFont="1" applyFill="1" applyBorder="1" applyAlignment="1">
      <alignment/>
    </xf>
    <xf numFmtId="3" fontId="5" fillId="35" borderId="47" xfId="0" applyNumberFormat="1" applyFont="1" applyFill="1" applyBorder="1" applyAlignment="1">
      <alignment/>
    </xf>
    <xf numFmtId="0" fontId="4" fillId="17" borderId="77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17" borderId="77" xfId="0" applyFont="1" applyFill="1" applyBorder="1" applyAlignment="1">
      <alignment/>
    </xf>
    <xf numFmtId="0" fontId="6" fillId="33" borderId="78" xfId="0" applyFont="1" applyFill="1" applyBorder="1" applyAlignment="1">
      <alignment/>
    </xf>
    <xf numFmtId="0" fontId="5" fillId="33" borderId="74" xfId="0" applyFont="1" applyFill="1" applyBorder="1" applyAlignment="1">
      <alignment horizontal="left"/>
    </xf>
    <xf numFmtId="0" fontId="6" fillId="39" borderId="79" xfId="0" applyFont="1" applyFill="1" applyBorder="1" applyAlignment="1">
      <alignment wrapText="1"/>
    </xf>
    <xf numFmtId="0" fontId="5" fillId="0" borderId="79" xfId="0" applyFont="1" applyFill="1" applyBorder="1" applyAlignment="1">
      <alignment wrapText="1"/>
    </xf>
    <xf numFmtId="0" fontId="5" fillId="0" borderId="80" xfId="0" applyFont="1" applyFill="1" applyBorder="1" applyAlignment="1">
      <alignment wrapText="1"/>
    </xf>
    <xf numFmtId="0" fontId="4" fillId="17" borderId="81" xfId="0" applyFont="1" applyFill="1" applyBorder="1" applyAlignment="1">
      <alignment wrapText="1"/>
    </xf>
    <xf numFmtId="0" fontId="4" fillId="0" borderId="82" xfId="0" applyFont="1" applyFill="1" applyBorder="1" applyAlignment="1">
      <alignment wrapText="1"/>
    </xf>
    <xf numFmtId="0" fontId="6" fillId="38" borderId="79" xfId="0" applyFont="1" applyFill="1" applyBorder="1" applyAlignment="1">
      <alignment wrapText="1"/>
    </xf>
    <xf numFmtId="0" fontId="5" fillId="0" borderId="79" xfId="0" applyFont="1" applyFill="1" applyBorder="1" applyAlignment="1">
      <alignment wrapText="1"/>
    </xf>
    <xf numFmtId="0" fontId="4" fillId="17" borderId="79" xfId="0" applyFont="1" applyFill="1" applyBorder="1" applyAlignment="1">
      <alignment vertical="center" wrapText="1"/>
    </xf>
    <xf numFmtId="0" fontId="4" fillId="35" borderId="83" xfId="0" applyFont="1" applyFill="1" applyBorder="1" applyAlignment="1">
      <alignment vertical="center" wrapText="1"/>
    </xf>
    <xf numFmtId="0" fontId="4" fillId="33" borderId="61" xfId="0" applyFont="1" applyFill="1" applyBorder="1" applyAlignment="1">
      <alignment vertical="center" wrapText="1"/>
    </xf>
    <xf numFmtId="0" fontId="6" fillId="39" borderId="61" xfId="0" applyFont="1" applyFill="1" applyBorder="1" applyAlignment="1">
      <alignment vertical="center" wrapText="1"/>
    </xf>
    <xf numFmtId="0" fontId="5" fillId="35" borderId="79" xfId="0" applyFont="1" applyFill="1" applyBorder="1" applyAlignment="1">
      <alignment vertical="center" wrapText="1"/>
    </xf>
    <xf numFmtId="0" fontId="5" fillId="35" borderId="83" xfId="0" applyFont="1" applyFill="1" applyBorder="1" applyAlignment="1">
      <alignment vertical="center" wrapText="1"/>
    </xf>
    <xf numFmtId="0" fontId="5" fillId="17" borderId="61" xfId="0" applyFont="1" applyFill="1" applyBorder="1" applyAlignment="1">
      <alignment vertical="center" wrapText="1"/>
    </xf>
    <xf numFmtId="0" fontId="5" fillId="33" borderId="81" xfId="0" applyFont="1" applyFill="1" applyBorder="1" applyAlignment="1">
      <alignment wrapText="1"/>
    </xf>
    <xf numFmtId="0" fontId="5" fillId="0" borderId="61" xfId="0" applyFont="1" applyFill="1" applyBorder="1" applyAlignment="1">
      <alignment/>
    </xf>
    <xf numFmtId="0" fontId="5" fillId="39" borderId="61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38" borderId="61" xfId="0" applyFont="1" applyFill="1" applyBorder="1" applyAlignment="1">
      <alignment/>
    </xf>
    <xf numFmtId="0" fontId="5" fillId="35" borderId="61" xfId="0" applyFont="1" applyFill="1" applyBorder="1" applyAlignment="1">
      <alignment/>
    </xf>
    <xf numFmtId="0" fontId="47" fillId="0" borderId="61" xfId="0" applyFont="1" applyBorder="1" applyAlignment="1">
      <alignment/>
    </xf>
    <xf numFmtId="0" fontId="0" fillId="40" borderId="0" xfId="0" applyFill="1" applyBorder="1" applyAlignment="1">
      <alignment/>
    </xf>
    <xf numFmtId="0" fontId="2" fillId="38" borderId="49" xfId="0" applyFont="1" applyFill="1" applyBorder="1" applyAlignment="1">
      <alignment/>
    </xf>
    <xf numFmtId="0" fontId="48" fillId="0" borderId="61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8" fillId="0" borderId="61" xfId="0" applyFont="1" applyFill="1" applyBorder="1" applyAlignment="1">
      <alignment/>
    </xf>
    <xf numFmtId="0" fontId="4" fillId="39" borderId="61" xfId="0" applyFont="1" applyFill="1" applyBorder="1" applyAlignment="1">
      <alignment/>
    </xf>
    <xf numFmtId="0" fontId="4" fillId="17" borderId="61" xfId="0" applyFont="1" applyFill="1" applyBorder="1" applyAlignment="1">
      <alignment/>
    </xf>
    <xf numFmtId="0" fontId="4" fillId="12" borderId="41" xfId="0" applyFont="1" applyFill="1" applyBorder="1" applyAlignment="1">
      <alignment/>
    </xf>
    <xf numFmtId="0" fontId="2" fillId="17" borderId="0" xfId="0" applyFont="1" applyFill="1" applyAlignment="1">
      <alignment/>
    </xf>
    <xf numFmtId="0" fontId="2" fillId="12" borderId="0" xfId="0" applyFont="1" applyFill="1" applyAlignment="1">
      <alignment/>
    </xf>
    <xf numFmtId="0" fontId="4" fillId="12" borderId="61" xfId="0" applyFont="1" applyFill="1" applyBorder="1" applyAlignment="1">
      <alignment/>
    </xf>
    <xf numFmtId="0" fontId="4" fillId="38" borderId="6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12" borderId="47" xfId="0" applyFont="1" applyFill="1" applyBorder="1" applyAlignment="1">
      <alignment horizontal="left"/>
    </xf>
    <xf numFmtId="0" fontId="6" fillId="12" borderId="82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8">
      <selection activeCell="G6" sqref="G6"/>
    </sheetView>
  </sheetViews>
  <sheetFormatPr defaultColWidth="9.140625" defaultRowHeight="12.75"/>
  <cols>
    <col min="1" max="1" width="9.57421875" style="0" customWidth="1"/>
    <col min="2" max="2" width="45.421875" style="0" customWidth="1"/>
    <col min="3" max="3" width="8.00390625" style="0" customWidth="1"/>
    <col min="4" max="4" width="9.28125" style="0" customWidth="1"/>
    <col min="5" max="5" width="8.00390625" style="0" customWidth="1"/>
    <col min="6" max="6" width="9.57421875" style="0" bestFit="1" customWidth="1"/>
  </cols>
  <sheetData>
    <row r="1" spans="1:5" ht="19.5" customHeight="1">
      <c r="A1" s="307" t="s">
        <v>190</v>
      </c>
      <c r="B1" s="307"/>
      <c r="C1" s="307"/>
      <c r="D1" s="104"/>
      <c r="E1" s="104"/>
    </row>
    <row r="2" spans="1:6" ht="12.75">
      <c r="A2" s="80"/>
      <c r="B2" s="3"/>
      <c r="C2" s="3"/>
      <c r="D2" s="3"/>
      <c r="E2" s="3"/>
      <c r="F2" s="81"/>
    </row>
    <row r="3" spans="1:6" ht="13.5" thickBot="1">
      <c r="A3" s="36"/>
      <c r="B3" s="3"/>
      <c r="C3" s="1"/>
      <c r="D3" s="3"/>
      <c r="E3" s="3"/>
      <c r="F3" s="81"/>
    </row>
    <row r="4" spans="1:7" ht="26.25" thickTop="1">
      <c r="A4" s="38" t="s">
        <v>17</v>
      </c>
      <c r="B4" s="39"/>
      <c r="C4" s="105">
        <v>2015</v>
      </c>
      <c r="D4" s="200">
        <v>2016</v>
      </c>
      <c r="E4" s="218">
        <v>2017</v>
      </c>
      <c r="F4" s="219" t="s">
        <v>186</v>
      </c>
      <c r="G4" s="81"/>
    </row>
    <row r="5" spans="1:6" ht="12.75">
      <c r="A5" s="40"/>
      <c r="B5" s="41"/>
      <c r="C5" s="106" t="s">
        <v>122</v>
      </c>
      <c r="D5" s="121"/>
      <c r="E5" s="121"/>
      <c r="F5" s="182"/>
    </row>
    <row r="6" spans="1:6" ht="12.75">
      <c r="A6" s="42" t="s">
        <v>84</v>
      </c>
      <c r="B6" s="43"/>
      <c r="C6" s="107">
        <f>C7+C8+C13</f>
        <v>102647</v>
      </c>
      <c r="D6" s="122">
        <f>D7+D8+D13</f>
        <v>102647</v>
      </c>
      <c r="E6" s="122">
        <f>E7+E8+E13</f>
        <v>102647</v>
      </c>
      <c r="F6" s="183">
        <v>102647</v>
      </c>
    </row>
    <row r="7" spans="1:6" ht="12.75">
      <c r="A7" s="44" t="s">
        <v>95</v>
      </c>
      <c r="B7" s="45" t="s">
        <v>144</v>
      </c>
      <c r="C7" s="108">
        <v>70647</v>
      </c>
      <c r="D7" s="123">
        <v>70647</v>
      </c>
      <c r="E7" s="123">
        <v>70647</v>
      </c>
      <c r="F7" s="182">
        <v>70647</v>
      </c>
    </row>
    <row r="8" spans="1:6" ht="12" customHeight="1">
      <c r="A8" s="46">
        <v>121001</v>
      </c>
      <c r="B8" s="45" t="s">
        <v>103</v>
      </c>
      <c r="C8" s="108">
        <v>15300</v>
      </c>
      <c r="D8" s="123">
        <v>15300</v>
      </c>
      <c r="E8" s="123">
        <v>15300</v>
      </c>
      <c r="F8" s="182">
        <v>15300</v>
      </c>
    </row>
    <row r="9" spans="1:6" ht="0.75" customHeight="1" hidden="1">
      <c r="A9" s="46"/>
      <c r="B9" s="45"/>
      <c r="C9" s="108"/>
      <c r="D9" s="123"/>
      <c r="E9" s="123"/>
      <c r="F9" s="182"/>
    </row>
    <row r="10" spans="1:6" ht="12.75" hidden="1">
      <c r="A10" s="46"/>
      <c r="B10" s="45"/>
      <c r="C10" s="109"/>
      <c r="D10" s="123"/>
      <c r="E10" s="123"/>
      <c r="F10" s="182"/>
    </row>
    <row r="11" spans="1:6" ht="12.75" hidden="1">
      <c r="A11" s="46"/>
      <c r="B11" s="45"/>
      <c r="C11" s="109"/>
      <c r="D11" s="123"/>
      <c r="E11" s="123"/>
      <c r="F11" s="182"/>
    </row>
    <row r="12" spans="1:6" ht="12.75" hidden="1">
      <c r="A12" s="46"/>
      <c r="B12" s="45"/>
      <c r="C12" s="109"/>
      <c r="D12" s="123"/>
      <c r="E12" s="123"/>
      <c r="F12" s="182"/>
    </row>
    <row r="13" spans="1:6" ht="12.75">
      <c r="A13" s="2">
        <v>121002</v>
      </c>
      <c r="B13" s="3" t="s">
        <v>102</v>
      </c>
      <c r="C13" s="110">
        <v>16700</v>
      </c>
      <c r="D13" s="123">
        <v>16700</v>
      </c>
      <c r="E13" s="123">
        <v>16700</v>
      </c>
      <c r="F13" s="182">
        <v>16700</v>
      </c>
    </row>
    <row r="14" spans="1:6" ht="12.75">
      <c r="A14" s="44"/>
      <c r="B14" s="45"/>
      <c r="C14" s="111"/>
      <c r="D14" s="124"/>
      <c r="E14" s="124"/>
      <c r="F14" s="182"/>
    </row>
    <row r="15" spans="1:6" ht="12.75">
      <c r="A15" s="42" t="s">
        <v>85</v>
      </c>
      <c r="B15" s="47"/>
      <c r="C15" s="112">
        <f>C16+C17+C18+C19+C20</f>
        <v>8500</v>
      </c>
      <c r="D15" s="122">
        <f>D16+D17+D18+D19+D20</f>
        <v>8500</v>
      </c>
      <c r="E15" s="122">
        <f>E16+E17+E18+E19+E20</f>
        <v>8500</v>
      </c>
      <c r="F15" s="183">
        <v>8500</v>
      </c>
    </row>
    <row r="16" spans="1:6" ht="12.75">
      <c r="A16" s="44" t="s">
        <v>96</v>
      </c>
      <c r="B16" s="45" t="s">
        <v>76</v>
      </c>
      <c r="C16" s="109">
        <v>340</v>
      </c>
      <c r="D16" s="123">
        <v>340</v>
      </c>
      <c r="E16" s="123">
        <v>340</v>
      </c>
      <c r="F16" s="182">
        <v>340</v>
      </c>
    </row>
    <row r="17" spans="1:6" ht="12.75">
      <c r="A17" s="98" t="s">
        <v>167</v>
      </c>
      <c r="B17" s="92" t="s">
        <v>168</v>
      </c>
      <c r="C17" s="113">
        <v>100</v>
      </c>
      <c r="D17" s="123">
        <v>100</v>
      </c>
      <c r="E17" s="123">
        <v>100</v>
      </c>
      <c r="F17" s="182">
        <v>100</v>
      </c>
    </row>
    <row r="18" spans="1:6" ht="12.75">
      <c r="A18" s="98" t="s">
        <v>145</v>
      </c>
      <c r="B18" s="92" t="s">
        <v>146</v>
      </c>
      <c r="C18" s="113"/>
      <c r="D18" s="123"/>
      <c r="E18" s="123"/>
      <c r="F18" s="182"/>
    </row>
    <row r="19" spans="1:6" ht="12.75">
      <c r="A19" s="44" t="s">
        <v>97</v>
      </c>
      <c r="B19" s="45" t="s">
        <v>77</v>
      </c>
      <c r="C19" s="114">
        <v>7600</v>
      </c>
      <c r="D19" s="123">
        <v>7600</v>
      </c>
      <c r="E19" s="123">
        <v>7600</v>
      </c>
      <c r="F19" s="182">
        <v>7600</v>
      </c>
    </row>
    <row r="20" spans="1:6" ht="12.75">
      <c r="A20" s="72">
        <v>134001</v>
      </c>
      <c r="B20" s="49" t="s">
        <v>104</v>
      </c>
      <c r="C20" s="115">
        <v>460</v>
      </c>
      <c r="D20" s="124">
        <v>460</v>
      </c>
      <c r="E20" s="124">
        <v>460</v>
      </c>
      <c r="F20" s="182">
        <v>460</v>
      </c>
    </row>
    <row r="21" spans="1:6" ht="12.75">
      <c r="A21" s="73"/>
      <c r="B21" s="51"/>
      <c r="C21" s="116"/>
      <c r="D21" s="124"/>
      <c r="E21" s="124"/>
      <c r="F21" s="182"/>
    </row>
    <row r="22" spans="1:6" ht="12.75">
      <c r="A22" s="42" t="s">
        <v>143</v>
      </c>
      <c r="B22" s="47"/>
      <c r="C22" s="117">
        <f>C23+C24</f>
        <v>700</v>
      </c>
      <c r="D22" s="125">
        <f>D23+D24+D26</f>
        <v>700</v>
      </c>
      <c r="E22" s="125">
        <f>E23+E24+E26</f>
        <v>700</v>
      </c>
      <c r="F22" s="183">
        <v>700</v>
      </c>
    </row>
    <row r="23" spans="1:6" ht="12.75">
      <c r="A23" s="46">
        <v>212002</v>
      </c>
      <c r="B23" s="45" t="s">
        <v>105</v>
      </c>
      <c r="C23" s="109">
        <v>200</v>
      </c>
      <c r="D23" s="123">
        <v>200</v>
      </c>
      <c r="E23" s="123">
        <v>200</v>
      </c>
      <c r="F23" s="182">
        <v>200</v>
      </c>
    </row>
    <row r="24" spans="1:6" ht="12.75">
      <c r="A24" s="48">
        <v>212003</v>
      </c>
      <c r="B24" s="49" t="s">
        <v>106</v>
      </c>
      <c r="C24" s="108">
        <v>500</v>
      </c>
      <c r="D24" s="123">
        <v>500</v>
      </c>
      <c r="E24" s="123">
        <v>500</v>
      </c>
      <c r="F24" s="182">
        <v>500</v>
      </c>
    </row>
    <row r="25" spans="1:6" ht="12.75" hidden="1">
      <c r="A25" s="50"/>
      <c r="B25" s="51"/>
      <c r="C25" s="115"/>
      <c r="D25" s="124"/>
      <c r="E25" s="124"/>
      <c r="F25" s="182"/>
    </row>
    <row r="26" spans="1:28" s="133" customFormat="1" ht="13.5" thickBot="1">
      <c r="A26" s="63">
        <v>212004</v>
      </c>
      <c r="B26" s="99" t="s">
        <v>153</v>
      </c>
      <c r="C26" s="119"/>
      <c r="D26" s="124"/>
      <c r="E26" s="124"/>
      <c r="F26" s="18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6" ht="12" customHeight="1">
      <c r="A27" s="2"/>
      <c r="B27" s="3"/>
      <c r="C27" s="118"/>
      <c r="D27" s="132"/>
      <c r="E27" s="132"/>
      <c r="F27" s="182"/>
    </row>
    <row r="28" spans="1:6" ht="12.75" hidden="1">
      <c r="A28" s="52"/>
      <c r="B28" s="3"/>
      <c r="C28" s="118"/>
      <c r="D28" s="124"/>
      <c r="E28" s="124"/>
      <c r="F28" s="182"/>
    </row>
    <row r="29" spans="1:6" ht="12.75" hidden="1">
      <c r="A29" s="2"/>
      <c r="B29" s="3"/>
      <c r="C29" s="118"/>
      <c r="D29" s="124"/>
      <c r="E29" s="124"/>
      <c r="F29" s="182"/>
    </row>
    <row r="30" spans="1:6" ht="12.75" hidden="1">
      <c r="A30" s="2"/>
      <c r="B30" s="3"/>
      <c r="C30" s="118"/>
      <c r="D30" s="124"/>
      <c r="E30" s="124"/>
      <c r="F30" s="182"/>
    </row>
    <row r="31" spans="1:6" ht="12.75">
      <c r="A31" s="42" t="s">
        <v>142</v>
      </c>
      <c r="B31" s="47"/>
      <c r="C31" s="112">
        <f>C32+C33+C34+C36</f>
        <v>2850</v>
      </c>
      <c r="D31" s="122">
        <f>D32+D33+D34+D36</f>
        <v>2850</v>
      </c>
      <c r="E31" s="122">
        <f>E32+E33+E34+E36</f>
        <v>2850</v>
      </c>
      <c r="F31" s="183">
        <v>2850</v>
      </c>
    </row>
    <row r="32" spans="1:6" ht="12.75">
      <c r="A32" s="53">
        <v>221004</v>
      </c>
      <c r="B32" s="45" t="s">
        <v>78</v>
      </c>
      <c r="C32" s="108">
        <v>800</v>
      </c>
      <c r="D32" s="123">
        <v>800</v>
      </c>
      <c r="E32" s="123">
        <v>800</v>
      </c>
      <c r="F32" s="182">
        <v>800</v>
      </c>
    </row>
    <row r="33" spans="1:6" ht="12.75">
      <c r="A33" s="46" t="s">
        <v>123</v>
      </c>
      <c r="B33" s="45" t="s">
        <v>141</v>
      </c>
      <c r="C33" s="108">
        <v>400</v>
      </c>
      <c r="D33" s="123">
        <v>400</v>
      </c>
      <c r="E33" s="123">
        <v>400</v>
      </c>
      <c r="F33" s="182">
        <v>400</v>
      </c>
    </row>
    <row r="34" spans="1:6" ht="12.75">
      <c r="A34" s="54">
        <v>242</v>
      </c>
      <c r="B34" s="134" t="s">
        <v>154</v>
      </c>
      <c r="C34" s="108">
        <v>50</v>
      </c>
      <c r="D34" s="123">
        <v>50</v>
      </c>
      <c r="E34" s="123">
        <v>50</v>
      </c>
      <c r="F34" s="182">
        <v>50</v>
      </c>
    </row>
    <row r="35" spans="1:6" ht="12.75" hidden="1">
      <c r="A35" s="54"/>
      <c r="B35" s="41"/>
      <c r="C35" s="115">
        <v>0</v>
      </c>
      <c r="D35" s="124"/>
      <c r="E35" s="124"/>
      <c r="F35" s="182"/>
    </row>
    <row r="36" spans="1:6" ht="12.75">
      <c r="A36" s="54">
        <v>292008</v>
      </c>
      <c r="B36" s="134" t="s">
        <v>155</v>
      </c>
      <c r="C36" s="115">
        <v>1600</v>
      </c>
      <c r="D36" s="124">
        <v>1600</v>
      </c>
      <c r="E36" s="124">
        <v>1600</v>
      </c>
      <c r="F36" s="182">
        <v>1600</v>
      </c>
    </row>
    <row r="37" spans="1:6" ht="12" customHeight="1">
      <c r="A37" s="53"/>
      <c r="B37" s="45"/>
      <c r="C37" s="111"/>
      <c r="D37" s="124"/>
      <c r="E37" s="124"/>
      <c r="F37" s="182"/>
    </row>
    <row r="38" spans="1:6" ht="12.75" hidden="1">
      <c r="A38" s="46"/>
      <c r="B38" s="55"/>
      <c r="C38" s="119"/>
      <c r="D38" s="124"/>
      <c r="E38" s="124"/>
      <c r="F38" s="182"/>
    </row>
    <row r="39" spans="1:27" ht="12.75">
      <c r="A39" s="42" t="s">
        <v>83</v>
      </c>
      <c r="B39" s="43"/>
      <c r="C39" s="120">
        <f>C40+C41</f>
        <v>12858</v>
      </c>
      <c r="D39" s="126">
        <f>D40+D41</f>
        <v>2790</v>
      </c>
      <c r="E39" s="126">
        <f>E40+E41</f>
        <v>2790</v>
      </c>
      <c r="F39" s="183">
        <v>34151</v>
      </c>
      <c r="T39" s="81"/>
      <c r="U39" s="81"/>
      <c r="V39" s="81"/>
      <c r="W39" s="81"/>
      <c r="X39" s="81"/>
      <c r="Y39" s="81"/>
      <c r="Z39" s="81"/>
      <c r="AA39" s="81"/>
    </row>
    <row r="40" spans="1:27" ht="12.75">
      <c r="A40" s="56"/>
      <c r="B40" s="3"/>
      <c r="C40" s="110"/>
      <c r="D40" s="123"/>
      <c r="E40" s="123"/>
      <c r="F40" s="182"/>
      <c r="G40" s="81"/>
      <c r="H40" s="81"/>
      <c r="I40" s="81"/>
      <c r="J40" s="81"/>
      <c r="K40" s="81"/>
      <c r="L40" s="81"/>
      <c r="M40" s="81"/>
      <c r="T40" s="81"/>
      <c r="U40" s="81"/>
      <c r="V40" s="81"/>
      <c r="W40" s="81"/>
      <c r="X40" s="81"/>
      <c r="Y40" s="81"/>
      <c r="Z40" s="81"/>
      <c r="AA40" s="81"/>
    </row>
    <row r="41" spans="1:6" ht="12.75">
      <c r="A41" s="46">
        <v>312001</v>
      </c>
      <c r="B41" s="45" t="s">
        <v>125</v>
      </c>
      <c r="C41" s="164">
        <v>12858</v>
      </c>
      <c r="D41" s="123">
        <v>2790</v>
      </c>
      <c r="E41" s="123">
        <v>2790</v>
      </c>
      <c r="F41" s="293">
        <v>34151</v>
      </c>
    </row>
    <row r="42" spans="1:6" ht="12.75">
      <c r="A42" s="56"/>
      <c r="B42" s="57"/>
      <c r="C42" s="110"/>
      <c r="D42" s="123"/>
      <c r="E42" s="123"/>
      <c r="F42" s="182"/>
    </row>
    <row r="43" spans="1:6" ht="13.5" thickBot="1">
      <c r="A43" s="181" t="s">
        <v>1</v>
      </c>
      <c r="B43" s="179"/>
      <c r="C43" s="180">
        <f>C6+C15+C22+C31+C39</f>
        <v>127555</v>
      </c>
      <c r="D43" s="184">
        <f>D6+D15+D22+D31+D39</f>
        <v>117487</v>
      </c>
      <c r="E43" s="184">
        <f>E6+E15+E22+E31+E39</f>
        <v>117487</v>
      </c>
      <c r="F43" s="185">
        <v>148848</v>
      </c>
    </row>
    <row r="44" spans="1:6" ht="14.25" thickBot="1" thickTop="1">
      <c r="A44" s="58"/>
      <c r="B44" s="59"/>
      <c r="C44" s="60"/>
      <c r="D44" s="37"/>
      <c r="E44" s="37"/>
      <c r="F44" s="81"/>
    </row>
    <row r="45" spans="1:6" ht="13.5" thickTop="1">
      <c r="A45" s="61" t="s">
        <v>16</v>
      </c>
      <c r="B45" s="62"/>
      <c r="C45" s="105"/>
      <c r="D45" s="193"/>
      <c r="E45" s="194"/>
      <c r="F45" s="195"/>
    </row>
    <row r="46" spans="1:6" ht="12.75">
      <c r="A46" s="42" t="s">
        <v>81</v>
      </c>
      <c r="B46" s="43"/>
      <c r="C46" s="127">
        <f>C47</f>
        <v>0</v>
      </c>
      <c r="D46" s="196">
        <f>D47</f>
        <v>0</v>
      </c>
      <c r="E46" s="186">
        <f>E47</f>
        <v>0</v>
      </c>
      <c r="F46" s="183">
        <v>0</v>
      </c>
    </row>
    <row r="47" spans="1:6" ht="12.75">
      <c r="A47" s="63"/>
      <c r="B47" s="99"/>
      <c r="C47" s="128"/>
      <c r="D47" s="197"/>
      <c r="E47" s="187"/>
      <c r="F47" s="182"/>
    </row>
    <row r="48" spans="1:6" ht="12.75">
      <c r="A48" s="64"/>
      <c r="B48" s="65"/>
      <c r="C48" s="129"/>
      <c r="D48" s="198"/>
      <c r="E48" s="188"/>
      <c r="F48" s="182"/>
    </row>
    <row r="49" spans="1:6" ht="13.5" thickBot="1">
      <c r="A49" s="181" t="s">
        <v>0</v>
      </c>
      <c r="B49" s="190"/>
      <c r="C49" s="191">
        <f>C46+C48</f>
        <v>0</v>
      </c>
      <c r="D49" s="199">
        <f>D46</f>
        <v>0</v>
      </c>
      <c r="E49" s="192">
        <f>E46</f>
        <v>0</v>
      </c>
      <c r="F49" s="185">
        <v>0</v>
      </c>
    </row>
    <row r="50" spans="1:6" ht="14.25" thickBot="1" thickTop="1">
      <c r="A50" s="66"/>
      <c r="B50" s="35"/>
      <c r="C50" s="37"/>
      <c r="D50" s="37"/>
      <c r="E50" s="37"/>
      <c r="F50" s="81"/>
    </row>
    <row r="51" spans="1:6" ht="13.5" thickTop="1">
      <c r="A51" s="67" t="s">
        <v>80</v>
      </c>
      <c r="B51" s="68"/>
      <c r="C51" s="105"/>
      <c r="D51" s="200"/>
      <c r="E51" s="194"/>
      <c r="F51" s="201"/>
    </row>
    <row r="52" spans="1:6" ht="12.75">
      <c r="A52" s="42" t="s">
        <v>82</v>
      </c>
      <c r="B52" s="203"/>
      <c r="C52" s="127">
        <f>C53</f>
        <v>52767</v>
      </c>
      <c r="D52" s="126">
        <v>28935</v>
      </c>
      <c r="E52" s="186">
        <v>27368</v>
      </c>
      <c r="F52" s="183">
        <v>52767</v>
      </c>
    </row>
    <row r="53" spans="1:6" ht="12.75">
      <c r="A53" s="46">
        <v>453</v>
      </c>
      <c r="B53" s="204" t="s">
        <v>79</v>
      </c>
      <c r="C53" s="128">
        <v>52767</v>
      </c>
      <c r="D53" s="123">
        <v>28935</v>
      </c>
      <c r="E53" s="187">
        <v>27368</v>
      </c>
      <c r="F53" s="182">
        <v>52767</v>
      </c>
    </row>
    <row r="54" spans="1:6" ht="12.75">
      <c r="A54" s="46"/>
      <c r="B54" s="204"/>
      <c r="C54" s="128"/>
      <c r="D54" s="123"/>
      <c r="E54" s="187"/>
      <c r="F54" s="182"/>
    </row>
    <row r="55" spans="1:6" ht="13.5" thickBot="1">
      <c r="A55" s="181" t="s">
        <v>124</v>
      </c>
      <c r="B55" s="205"/>
      <c r="C55" s="202">
        <f>C52</f>
        <v>52767</v>
      </c>
      <c r="D55" s="184">
        <f>D52</f>
        <v>28935</v>
      </c>
      <c r="E55" s="192">
        <f>E52</f>
        <v>27368</v>
      </c>
      <c r="F55" s="185">
        <v>52767</v>
      </c>
    </row>
    <row r="56" spans="1:6" ht="14.25" thickBot="1" thickTop="1">
      <c r="A56" s="66"/>
      <c r="B56" s="3"/>
      <c r="C56" s="60"/>
      <c r="D56" s="37"/>
      <c r="E56" s="37"/>
      <c r="F56" s="81"/>
    </row>
    <row r="57" spans="1:6" ht="13.5" thickTop="1">
      <c r="A57" s="208" t="s">
        <v>17</v>
      </c>
      <c r="B57" s="209"/>
      <c r="C57" s="210">
        <f>C43</f>
        <v>127555</v>
      </c>
      <c r="D57" s="211">
        <f>D43</f>
        <v>117487</v>
      </c>
      <c r="E57" s="212">
        <f>E43</f>
        <v>117487</v>
      </c>
      <c r="F57" s="206">
        <v>148848</v>
      </c>
    </row>
    <row r="58" spans="1:6" ht="12.75">
      <c r="A58" s="213" t="s">
        <v>16</v>
      </c>
      <c r="B58" s="214"/>
      <c r="C58" s="215">
        <f>C49</f>
        <v>0</v>
      </c>
      <c r="D58" s="216">
        <f>D49</f>
        <v>0</v>
      </c>
      <c r="E58" s="217">
        <f>E49</f>
        <v>0</v>
      </c>
      <c r="F58" s="207">
        <v>0</v>
      </c>
    </row>
    <row r="59" spans="1:6" ht="12.75">
      <c r="A59" s="213" t="s">
        <v>80</v>
      </c>
      <c r="B59" s="214"/>
      <c r="C59" s="215">
        <f>C55</f>
        <v>52767</v>
      </c>
      <c r="D59" s="216">
        <f>D55</f>
        <v>28935</v>
      </c>
      <c r="E59" s="217">
        <f>E55</f>
        <v>27368</v>
      </c>
      <c r="F59" s="207">
        <v>52767</v>
      </c>
    </row>
    <row r="60" spans="1:6" ht="13.5" thickBot="1">
      <c r="A60" s="69" t="s">
        <v>18</v>
      </c>
      <c r="B60" s="70"/>
      <c r="C60" s="130">
        <f>C57+C58+C59</f>
        <v>180322</v>
      </c>
      <c r="D60" s="131">
        <f>D57+D58+D59</f>
        <v>146422</v>
      </c>
      <c r="E60" s="189">
        <f>E57+E58+E59</f>
        <v>144855</v>
      </c>
      <c r="F60" s="295">
        <v>201615</v>
      </c>
    </row>
    <row r="61" spans="3:6" ht="13.5" thickTop="1">
      <c r="C61" s="81"/>
      <c r="D61" s="81"/>
      <c r="E61" s="81"/>
      <c r="F61" s="294"/>
    </row>
    <row r="62" spans="3:5" ht="12.75">
      <c r="C62" s="81"/>
      <c r="D62" s="81"/>
      <c r="E62" s="81"/>
    </row>
    <row r="63" spans="3:5" ht="12.75">
      <c r="C63" s="81"/>
      <c r="D63" s="81"/>
      <c r="E63" s="81"/>
    </row>
    <row r="64" spans="3:5" ht="12.75">
      <c r="C64" s="81"/>
      <c r="D64" s="81"/>
      <c r="E64" s="81"/>
    </row>
    <row r="65" spans="3:5" ht="12.75">
      <c r="C65" s="81"/>
      <c r="D65" s="81"/>
      <c r="E65" s="81"/>
    </row>
    <row r="66" spans="3:5" ht="12.75">
      <c r="C66" s="81"/>
      <c r="D66" s="81"/>
      <c r="E66" s="81"/>
    </row>
    <row r="67" spans="3:5" ht="12.75">
      <c r="C67" s="81"/>
      <c r="D67" s="81"/>
      <c r="E67" s="81"/>
    </row>
    <row r="68" spans="3:5" ht="12.75">
      <c r="C68" s="81"/>
      <c r="D68" s="81"/>
      <c r="E68" s="81"/>
    </row>
    <row r="69" spans="3:5" ht="12.75">
      <c r="C69" s="81"/>
      <c r="D69" s="81"/>
      <c r="E69" s="81"/>
    </row>
    <row r="70" spans="3:5" ht="12.75">
      <c r="C70" s="81"/>
      <c r="D70" s="81"/>
      <c r="E70" s="81"/>
    </row>
    <row r="71" spans="3:5" ht="12.75">
      <c r="C71" s="81"/>
      <c r="D71" s="81"/>
      <c r="E71" s="81"/>
    </row>
    <row r="72" spans="3:5" ht="12.75">
      <c r="C72" s="81"/>
      <c r="D72" s="81"/>
      <c r="E72" s="81"/>
    </row>
    <row r="73" spans="3:5" ht="12.75">
      <c r="C73" s="81"/>
      <c r="D73" s="81"/>
      <c r="E73" s="154"/>
    </row>
  </sheetData>
  <sheetProtection/>
  <mergeCells count="1">
    <mergeCell ref="A1:C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68"/>
  <sheetViews>
    <sheetView tabSelected="1" zoomScaleSheetLayoutView="100" workbookViewId="0" topLeftCell="A116">
      <selection activeCell="F206" sqref="F206"/>
    </sheetView>
  </sheetViews>
  <sheetFormatPr defaultColWidth="9.140625" defaultRowHeight="12.75" outlineLevelRow="2"/>
  <cols>
    <col min="1" max="1" width="6.00390625" style="4" customWidth="1"/>
    <col min="2" max="2" width="7.57421875" style="5" customWidth="1"/>
    <col min="3" max="3" width="33.00390625" style="25" customWidth="1"/>
    <col min="4" max="4" width="7.140625" style="4" customWidth="1"/>
    <col min="5" max="5" width="6.7109375" style="4" customWidth="1"/>
    <col min="6" max="6" width="7.7109375" style="4" customWidth="1"/>
    <col min="7" max="16384" width="9.140625" style="4" customWidth="1"/>
  </cols>
  <sheetData>
    <row r="1" spans="3:5" ht="12">
      <c r="C1" s="8"/>
      <c r="D1" s="9"/>
      <c r="E1" s="9"/>
    </row>
    <row r="2" spans="1:6" ht="30" customHeight="1">
      <c r="A2" s="308" t="s">
        <v>191</v>
      </c>
      <c r="B2" s="308"/>
      <c r="C2" s="308"/>
      <c r="D2" s="308"/>
      <c r="E2" s="308"/>
      <c r="F2" s="308"/>
    </row>
    <row r="3" spans="1:6" ht="11.25" customHeight="1" thickBot="1">
      <c r="A3" s="308"/>
      <c r="B3" s="308"/>
      <c r="C3" s="308"/>
      <c r="D3" s="308"/>
      <c r="E3" s="308"/>
      <c r="F3" s="308"/>
    </row>
    <row r="4" spans="1:4" ht="20.25" customHeight="1" hidden="1" thickTop="1">
      <c r="A4" s="6"/>
      <c r="B4" s="7"/>
      <c r="C4" s="8"/>
      <c r="D4" s="100"/>
    </row>
    <row r="5" spans="1:4" ht="23.25" customHeight="1" hidden="1" thickBot="1" thickTop="1">
      <c r="A5" s="9"/>
      <c r="B5" s="7"/>
      <c r="C5" s="8"/>
      <c r="D5" s="100"/>
    </row>
    <row r="6" spans="1:4" ht="0.75" customHeight="1" hidden="1" thickBot="1">
      <c r="A6" s="6"/>
      <c r="B6" s="7"/>
      <c r="C6" s="8"/>
      <c r="D6" s="101"/>
    </row>
    <row r="7" spans="1:6" ht="37.5" thickBot="1" thickTop="1">
      <c r="A7" s="10" t="s">
        <v>37</v>
      </c>
      <c r="B7" s="11"/>
      <c r="C7" s="12"/>
      <c r="D7" s="252" t="s">
        <v>184</v>
      </c>
      <c r="E7" s="253">
        <v>2016</v>
      </c>
      <c r="F7" s="251" t="s">
        <v>186</v>
      </c>
    </row>
    <row r="8" spans="1:6" ht="12" customHeight="1">
      <c r="A8" s="158"/>
      <c r="B8" s="14"/>
      <c r="C8" s="15"/>
      <c r="D8" s="135" t="s">
        <v>122</v>
      </c>
      <c r="E8" s="151"/>
      <c r="F8" s="287"/>
    </row>
    <row r="9" spans="1:6" ht="12" customHeight="1">
      <c r="A9" s="220" t="s">
        <v>2</v>
      </c>
      <c r="B9" s="221"/>
      <c r="C9" s="222"/>
      <c r="D9" s="223">
        <f>D10+D14+D25+D36+D43+D52+D62</f>
        <v>64573</v>
      </c>
      <c r="E9" s="224">
        <f>+E10+E14+E25+E36+E43+E52+E62</f>
        <v>54905</v>
      </c>
      <c r="F9" s="300">
        <v>70675</v>
      </c>
    </row>
    <row r="10" spans="1:6" ht="12" customHeight="1">
      <c r="A10" s="16"/>
      <c r="B10" s="86">
        <v>610</v>
      </c>
      <c r="C10" s="74" t="s">
        <v>43</v>
      </c>
      <c r="D10" s="136">
        <v>30000</v>
      </c>
      <c r="E10" s="152">
        <v>30000</v>
      </c>
      <c r="F10" s="296">
        <v>32790</v>
      </c>
    </row>
    <row r="11" spans="1:6" ht="12" customHeight="1" hidden="1" outlineLevel="2">
      <c r="A11" s="17"/>
      <c r="B11" s="90">
        <v>611</v>
      </c>
      <c r="C11" s="15" t="s">
        <v>44</v>
      </c>
      <c r="D11" s="137">
        <v>14500</v>
      </c>
      <c r="E11" s="144"/>
      <c r="F11" s="287"/>
    </row>
    <row r="12" spans="1:6" ht="12" customHeight="1" hidden="1" outlineLevel="2">
      <c r="A12" s="13"/>
      <c r="B12" s="90">
        <v>612</v>
      </c>
      <c r="C12" s="15" t="s">
        <v>45</v>
      </c>
      <c r="D12" s="137">
        <v>3200</v>
      </c>
      <c r="E12" s="144"/>
      <c r="F12" s="287"/>
    </row>
    <row r="13" spans="1:6" ht="12" customHeight="1" hidden="1" outlineLevel="2">
      <c r="A13" s="13"/>
      <c r="B13" s="88">
        <v>614</v>
      </c>
      <c r="C13" s="15" t="s">
        <v>21</v>
      </c>
      <c r="D13" s="137">
        <v>2700</v>
      </c>
      <c r="E13" s="144"/>
      <c r="F13" s="287"/>
    </row>
    <row r="14" spans="1:6" s="21" customFormat="1" ht="12" customHeight="1" collapsed="1">
      <c r="A14" s="19"/>
      <c r="B14" s="71">
        <v>620</v>
      </c>
      <c r="C14" s="94" t="s">
        <v>29</v>
      </c>
      <c r="D14" s="136">
        <v>10485</v>
      </c>
      <c r="E14" s="152">
        <v>10485</v>
      </c>
      <c r="F14" s="299">
        <v>11460</v>
      </c>
    </row>
    <row r="15" spans="1:6" ht="12" customHeight="1" hidden="1" outlineLevel="1">
      <c r="A15" s="13"/>
      <c r="B15" s="90">
        <v>621</v>
      </c>
      <c r="C15" s="15" t="s">
        <v>46</v>
      </c>
      <c r="D15" s="137">
        <v>2700</v>
      </c>
      <c r="E15" s="144"/>
      <c r="F15" s="287"/>
    </row>
    <row r="16" spans="1:6" ht="12" customHeight="1" hidden="1" outlineLevel="1">
      <c r="A16" s="13"/>
      <c r="B16" s="90">
        <v>623</v>
      </c>
      <c r="C16" s="15" t="s">
        <v>47</v>
      </c>
      <c r="D16" s="137">
        <v>1700</v>
      </c>
      <c r="E16" s="144"/>
      <c r="F16" s="287"/>
    </row>
    <row r="17" spans="1:6" ht="12" customHeight="1" hidden="1" outlineLevel="1">
      <c r="A17" s="13"/>
      <c r="B17" s="90" t="s">
        <v>3</v>
      </c>
      <c r="C17" s="15" t="s">
        <v>48</v>
      </c>
      <c r="D17" s="137">
        <v>900</v>
      </c>
      <c r="E17" s="144"/>
      <c r="F17" s="287"/>
    </row>
    <row r="18" spans="1:6" ht="12" customHeight="1" hidden="1" outlineLevel="1">
      <c r="A18" s="13"/>
      <c r="B18" s="90" t="s">
        <v>4</v>
      </c>
      <c r="C18" s="15" t="s">
        <v>49</v>
      </c>
      <c r="D18" s="137">
        <v>980</v>
      </c>
      <c r="E18" s="144"/>
      <c r="F18" s="287"/>
    </row>
    <row r="19" spans="1:6" ht="12" customHeight="1" hidden="1" outlineLevel="1">
      <c r="A19" s="13"/>
      <c r="B19" s="88">
        <v>625003</v>
      </c>
      <c r="C19" s="15" t="s">
        <v>50</v>
      </c>
      <c r="D19" s="137">
        <v>800</v>
      </c>
      <c r="E19" s="144"/>
      <c r="F19" s="287"/>
    </row>
    <row r="20" spans="1:6" ht="12" customHeight="1" hidden="1" outlineLevel="1">
      <c r="A20" s="13"/>
      <c r="B20" s="88">
        <v>625004</v>
      </c>
      <c r="C20" s="15" t="s">
        <v>51</v>
      </c>
      <c r="D20" s="137">
        <v>850</v>
      </c>
      <c r="E20" s="144"/>
      <c r="F20" s="287"/>
    </row>
    <row r="21" spans="1:6" ht="12" customHeight="1" hidden="1" outlineLevel="1">
      <c r="A21" s="13"/>
      <c r="B21" s="88">
        <v>625005</v>
      </c>
      <c r="C21" s="15" t="s">
        <v>52</v>
      </c>
      <c r="D21" s="137">
        <v>950</v>
      </c>
      <c r="E21" s="144"/>
      <c r="F21" s="287"/>
    </row>
    <row r="22" spans="1:6" ht="12" customHeight="1" hidden="1" outlineLevel="1">
      <c r="A22" s="13"/>
      <c r="B22" s="88">
        <v>625007</v>
      </c>
      <c r="C22" s="15" t="s">
        <v>53</v>
      </c>
      <c r="D22" s="137">
        <v>930</v>
      </c>
      <c r="E22" s="144"/>
      <c r="F22" s="287"/>
    </row>
    <row r="23" spans="1:6" ht="12" customHeight="1" hidden="1" outlineLevel="1">
      <c r="A23" s="13"/>
      <c r="B23" s="90">
        <v>627</v>
      </c>
      <c r="C23" s="15" t="s">
        <v>54</v>
      </c>
      <c r="D23" s="137">
        <v>120</v>
      </c>
      <c r="E23" s="144"/>
      <c r="F23" s="287"/>
    </row>
    <row r="24" spans="1:6" ht="12" customHeight="1" hidden="1" outlineLevel="1">
      <c r="A24" s="13"/>
      <c r="B24" s="90"/>
      <c r="C24" s="15"/>
      <c r="D24" s="137"/>
      <c r="E24" s="144"/>
      <c r="F24" s="287"/>
    </row>
    <row r="25" spans="1:6" s="24" customFormat="1" ht="12" customHeight="1" collapsed="1">
      <c r="A25" s="22"/>
      <c r="B25" s="93">
        <v>630</v>
      </c>
      <c r="C25" s="87" t="s">
        <v>5</v>
      </c>
      <c r="D25" s="136">
        <f>D26+D29+D34+D35</f>
        <v>6640</v>
      </c>
      <c r="E25" s="145">
        <f>E26+E29+E34+E35</f>
        <v>6640</v>
      </c>
      <c r="F25" s="298">
        <v>7140</v>
      </c>
    </row>
    <row r="26" spans="1:6" s="24" customFormat="1" ht="12" customHeight="1">
      <c r="A26" s="91" t="s">
        <v>36</v>
      </c>
      <c r="B26" s="90">
        <v>631001</v>
      </c>
      <c r="C26" s="23" t="s">
        <v>24</v>
      </c>
      <c r="D26" s="138">
        <v>100</v>
      </c>
      <c r="E26" s="146">
        <v>100</v>
      </c>
      <c r="F26" s="290">
        <v>100</v>
      </c>
    </row>
    <row r="27" spans="1:6" ht="12" customHeight="1" hidden="1" outlineLevel="1">
      <c r="A27" s="13"/>
      <c r="B27" s="90" t="s">
        <v>6</v>
      </c>
      <c r="C27" s="15" t="s">
        <v>55</v>
      </c>
      <c r="D27" s="139">
        <v>20</v>
      </c>
      <c r="E27" s="144"/>
      <c r="F27" s="287"/>
    </row>
    <row r="28" spans="1:6" ht="12" customHeight="1" outlineLevel="1">
      <c r="A28" s="13"/>
      <c r="B28" s="90">
        <v>631002</v>
      </c>
      <c r="C28" s="15" t="s">
        <v>187</v>
      </c>
      <c r="D28" s="139"/>
      <c r="E28" s="144"/>
      <c r="F28" s="296">
        <v>500</v>
      </c>
    </row>
    <row r="29" spans="1:6" s="24" customFormat="1" ht="12" customHeight="1">
      <c r="A29" s="22"/>
      <c r="B29" s="90">
        <v>632001</v>
      </c>
      <c r="C29" s="15" t="s">
        <v>25</v>
      </c>
      <c r="D29" s="138">
        <v>4440</v>
      </c>
      <c r="E29" s="146">
        <v>4440</v>
      </c>
      <c r="F29" s="290">
        <v>4440</v>
      </c>
    </row>
    <row r="30" spans="1:6" ht="12" customHeight="1" hidden="1" outlineLevel="1">
      <c r="A30" s="13"/>
      <c r="B30" s="18">
        <v>632001</v>
      </c>
      <c r="C30" s="15" t="s">
        <v>56</v>
      </c>
      <c r="D30" s="139">
        <v>600</v>
      </c>
      <c r="E30" s="144"/>
      <c r="F30" s="287"/>
    </row>
    <row r="31" spans="1:6" ht="12" customHeight="1" hidden="1" outlineLevel="1">
      <c r="A31" s="13"/>
      <c r="B31" s="18" t="s">
        <v>20</v>
      </c>
      <c r="C31" s="15" t="s">
        <v>56</v>
      </c>
      <c r="D31" s="139">
        <v>500</v>
      </c>
      <c r="E31" s="144"/>
      <c r="F31" s="287"/>
    </row>
    <row r="32" spans="1:6" ht="12" customHeight="1" hidden="1" outlineLevel="1">
      <c r="A32" s="13"/>
      <c r="B32" s="18">
        <v>632002</v>
      </c>
      <c r="C32" s="15" t="s">
        <v>57</v>
      </c>
      <c r="D32" s="139">
        <v>200</v>
      </c>
      <c r="E32" s="144"/>
      <c r="F32" s="287"/>
    </row>
    <row r="33" spans="1:6" ht="24" hidden="1" outlineLevel="1">
      <c r="A33" s="13"/>
      <c r="B33" s="18">
        <v>632003</v>
      </c>
      <c r="C33" s="15" t="s">
        <v>58</v>
      </c>
      <c r="D33" s="139">
        <v>200</v>
      </c>
      <c r="E33" s="144"/>
      <c r="F33" s="287"/>
    </row>
    <row r="34" spans="1:6" ht="12" outlineLevel="1">
      <c r="A34" s="13"/>
      <c r="B34" s="18">
        <v>632004</v>
      </c>
      <c r="C34" s="15" t="s">
        <v>166</v>
      </c>
      <c r="D34" s="139">
        <v>500</v>
      </c>
      <c r="E34" s="144">
        <v>500</v>
      </c>
      <c r="F34" s="287">
        <v>500</v>
      </c>
    </row>
    <row r="35" spans="1:6" ht="12" outlineLevel="1">
      <c r="A35" s="13"/>
      <c r="B35" s="18">
        <v>632003</v>
      </c>
      <c r="C35" s="15" t="s">
        <v>140</v>
      </c>
      <c r="D35" s="139">
        <v>1600</v>
      </c>
      <c r="E35" s="144">
        <v>1600</v>
      </c>
      <c r="F35" s="287">
        <v>1600</v>
      </c>
    </row>
    <row r="36" spans="1:6" s="24" customFormat="1" ht="12" customHeight="1">
      <c r="A36" s="22"/>
      <c r="B36" s="86">
        <v>633</v>
      </c>
      <c r="C36" s="87" t="s">
        <v>26</v>
      </c>
      <c r="D36" s="136">
        <f>+D39+D40+D41+D42+D37+D38</f>
        <v>1650</v>
      </c>
      <c r="E36" s="145">
        <f>E39+E40+E41+E42</f>
        <v>1150</v>
      </c>
      <c r="F36" s="298">
        <v>1650</v>
      </c>
    </row>
    <row r="37" spans="1:6" s="24" customFormat="1" ht="12" customHeight="1">
      <c r="A37" s="165" t="s">
        <v>36</v>
      </c>
      <c r="B37" s="90">
        <v>633001</v>
      </c>
      <c r="C37" s="96" t="s">
        <v>66</v>
      </c>
      <c r="D37" s="137">
        <v>0</v>
      </c>
      <c r="E37" s="145">
        <v>0</v>
      </c>
      <c r="F37" s="290">
        <v>0</v>
      </c>
    </row>
    <row r="38" spans="1:6" s="24" customFormat="1" ht="12" customHeight="1">
      <c r="A38" s="22"/>
      <c r="B38" s="90">
        <v>633002</v>
      </c>
      <c r="C38" s="96" t="s">
        <v>67</v>
      </c>
      <c r="D38" s="137">
        <v>500</v>
      </c>
      <c r="E38" s="145">
        <v>0</v>
      </c>
      <c r="F38" s="297">
        <v>500</v>
      </c>
    </row>
    <row r="39" spans="1:6" s="24" customFormat="1" ht="12" customHeight="1">
      <c r="A39" s="91"/>
      <c r="B39" s="90">
        <v>633003</v>
      </c>
      <c r="C39" s="96" t="s">
        <v>152</v>
      </c>
      <c r="D39" s="137">
        <v>0</v>
      </c>
      <c r="E39" s="146">
        <v>0</v>
      </c>
      <c r="F39" s="297">
        <v>0</v>
      </c>
    </row>
    <row r="40" spans="1:6" ht="12" customHeight="1" outlineLevel="1">
      <c r="A40" s="13"/>
      <c r="B40" s="18">
        <v>633006</v>
      </c>
      <c r="C40" s="15" t="s">
        <v>59</v>
      </c>
      <c r="D40" s="139">
        <v>800</v>
      </c>
      <c r="E40" s="146">
        <v>800</v>
      </c>
      <c r="F40" s="287">
        <v>800</v>
      </c>
    </row>
    <row r="41" spans="1:6" ht="12" customHeight="1" outlineLevel="1">
      <c r="A41" s="13"/>
      <c r="B41" s="18">
        <v>633009</v>
      </c>
      <c r="C41" s="15" t="s">
        <v>148</v>
      </c>
      <c r="D41" s="139">
        <v>250</v>
      </c>
      <c r="E41" s="144">
        <v>250</v>
      </c>
      <c r="F41" s="287">
        <v>250</v>
      </c>
    </row>
    <row r="42" spans="1:6" ht="12" customHeight="1" outlineLevel="1">
      <c r="A42" s="13"/>
      <c r="B42" s="18">
        <v>633016</v>
      </c>
      <c r="C42" s="15" t="s">
        <v>60</v>
      </c>
      <c r="D42" s="139">
        <v>100</v>
      </c>
      <c r="E42" s="144">
        <v>100</v>
      </c>
      <c r="F42" s="287">
        <v>100</v>
      </c>
    </row>
    <row r="43" spans="1:6" s="24" customFormat="1" ht="12" customHeight="1">
      <c r="A43" s="22"/>
      <c r="B43" s="86">
        <v>634</v>
      </c>
      <c r="C43" s="87" t="s">
        <v>7</v>
      </c>
      <c r="D43" s="136">
        <f>D48+D49+D50</f>
        <v>710</v>
      </c>
      <c r="E43" s="145">
        <f>E48+E49+E50</f>
        <v>710</v>
      </c>
      <c r="F43" s="298">
        <v>2030</v>
      </c>
    </row>
    <row r="44" spans="1:6" ht="12" customHeight="1" hidden="1" outlineLevel="1">
      <c r="A44" s="13"/>
      <c r="B44" s="14" t="s">
        <v>8</v>
      </c>
      <c r="C44" s="15" t="s">
        <v>61</v>
      </c>
      <c r="D44" s="13">
        <v>500</v>
      </c>
      <c r="E44" s="144"/>
      <c r="F44" s="287"/>
    </row>
    <row r="45" spans="1:6" ht="12" customHeight="1" hidden="1" outlineLevel="1">
      <c r="A45" s="13"/>
      <c r="B45" s="18">
        <v>634002</v>
      </c>
      <c r="C45" s="15" t="s">
        <v>62</v>
      </c>
      <c r="D45" s="13">
        <v>350</v>
      </c>
      <c r="E45" s="144"/>
      <c r="F45" s="287"/>
    </row>
    <row r="46" spans="1:6" ht="12" customHeight="1" hidden="1" outlineLevel="1">
      <c r="A46" s="13"/>
      <c r="B46" s="18">
        <v>634005</v>
      </c>
      <c r="C46" s="15" t="s">
        <v>64</v>
      </c>
      <c r="D46" s="13">
        <v>600</v>
      </c>
      <c r="E46" s="144"/>
      <c r="F46" s="287"/>
    </row>
    <row r="47" spans="1:6" ht="12" customHeight="1" hidden="1" outlineLevel="1">
      <c r="A47" s="13"/>
      <c r="B47" s="18">
        <v>634004</v>
      </c>
      <c r="C47" s="15" t="s">
        <v>65</v>
      </c>
      <c r="D47" s="13">
        <v>600</v>
      </c>
      <c r="E47" s="144"/>
      <c r="F47" s="287"/>
    </row>
    <row r="48" spans="1:6" ht="12" customHeight="1" outlineLevel="1">
      <c r="A48" s="13" t="s">
        <v>36</v>
      </c>
      <c r="B48" s="18">
        <v>634001</v>
      </c>
      <c r="C48" s="15" t="s">
        <v>61</v>
      </c>
      <c r="D48" s="13">
        <v>400</v>
      </c>
      <c r="E48" s="144">
        <v>400</v>
      </c>
      <c r="F48" s="287">
        <v>400</v>
      </c>
    </row>
    <row r="49" spans="1:6" ht="12" customHeight="1" outlineLevel="1">
      <c r="A49" s="13"/>
      <c r="B49" s="18">
        <v>634002</v>
      </c>
      <c r="C49" s="15" t="s">
        <v>139</v>
      </c>
      <c r="D49" s="13">
        <v>150</v>
      </c>
      <c r="E49" s="144">
        <v>150</v>
      </c>
      <c r="F49" s="296">
        <v>1150</v>
      </c>
    </row>
    <row r="50" spans="1:6" ht="12" customHeight="1">
      <c r="A50" s="13"/>
      <c r="B50" s="18">
        <v>634003</v>
      </c>
      <c r="C50" s="15" t="s">
        <v>63</v>
      </c>
      <c r="D50" s="13">
        <v>160</v>
      </c>
      <c r="E50" s="144">
        <v>160</v>
      </c>
      <c r="F50" s="287">
        <v>160</v>
      </c>
    </row>
    <row r="51" spans="1:6" ht="12" customHeight="1">
      <c r="A51" s="13"/>
      <c r="B51" s="18">
        <v>634004</v>
      </c>
      <c r="C51" s="15" t="s">
        <v>188</v>
      </c>
      <c r="D51" s="13"/>
      <c r="E51" s="144"/>
      <c r="F51" s="296">
        <v>320</v>
      </c>
    </row>
    <row r="52" spans="1:6" ht="12" customHeight="1">
      <c r="A52" s="13"/>
      <c r="B52" s="71">
        <v>635</v>
      </c>
      <c r="C52" s="74" t="s">
        <v>109</v>
      </c>
      <c r="D52" s="136">
        <f>D53+D59+D60</f>
        <v>10538</v>
      </c>
      <c r="E52" s="152">
        <f>E53+E59+E60</f>
        <v>1470</v>
      </c>
      <c r="F52" s="298">
        <v>10538</v>
      </c>
    </row>
    <row r="53" spans="1:6" s="24" customFormat="1" ht="12" customHeight="1">
      <c r="A53" s="91" t="s">
        <v>36</v>
      </c>
      <c r="B53" s="14">
        <v>635002</v>
      </c>
      <c r="C53" s="23" t="s">
        <v>107</v>
      </c>
      <c r="D53" s="138">
        <v>200</v>
      </c>
      <c r="E53" s="146">
        <v>200</v>
      </c>
      <c r="F53" s="290">
        <v>200</v>
      </c>
    </row>
    <row r="54" spans="1:6" ht="12" customHeight="1" hidden="1" outlineLevel="1">
      <c r="A54" s="13"/>
      <c r="B54" s="14" t="s">
        <v>9</v>
      </c>
      <c r="C54" s="15" t="s">
        <v>66</v>
      </c>
      <c r="D54" s="13">
        <v>350</v>
      </c>
      <c r="E54" s="144"/>
      <c r="F54" s="287"/>
    </row>
    <row r="55" spans="1:6" ht="12" customHeight="1" hidden="1" outlineLevel="1">
      <c r="A55" s="13"/>
      <c r="B55" s="14" t="s">
        <v>10</v>
      </c>
      <c r="C55" s="15" t="s">
        <v>67</v>
      </c>
      <c r="D55" s="13">
        <v>350</v>
      </c>
      <c r="E55" s="144"/>
      <c r="F55" s="287"/>
    </row>
    <row r="56" spans="1:6" ht="12" customHeight="1" hidden="1" outlineLevel="1">
      <c r="A56" s="13"/>
      <c r="B56" s="18">
        <v>635006</v>
      </c>
      <c r="C56" s="15" t="s">
        <v>68</v>
      </c>
      <c r="D56" s="13">
        <v>250</v>
      </c>
      <c r="E56" s="144"/>
      <c r="F56" s="287"/>
    </row>
    <row r="57" spans="1:6" ht="12" customHeight="1" hidden="1" outlineLevel="1">
      <c r="A57" s="13"/>
      <c r="B57" s="18">
        <v>635002</v>
      </c>
      <c r="C57" s="15" t="s">
        <v>67</v>
      </c>
      <c r="D57" s="139">
        <v>210</v>
      </c>
      <c r="E57" s="144"/>
      <c r="F57" s="287"/>
    </row>
    <row r="58" spans="1:6" ht="12" customHeight="1" hidden="1" outlineLevel="1">
      <c r="A58" s="13"/>
      <c r="B58" s="18">
        <v>635004</v>
      </c>
      <c r="C58" s="15" t="s">
        <v>69</v>
      </c>
      <c r="D58" s="139">
        <v>80</v>
      </c>
      <c r="E58" s="144"/>
      <c r="F58" s="287"/>
    </row>
    <row r="59" spans="1:6" ht="12" customHeight="1" outlineLevel="1">
      <c r="A59" s="13"/>
      <c r="B59" s="18">
        <v>635009</v>
      </c>
      <c r="C59" s="15" t="s">
        <v>176</v>
      </c>
      <c r="D59" s="139">
        <v>270</v>
      </c>
      <c r="E59" s="144">
        <v>270</v>
      </c>
      <c r="F59" s="287">
        <v>270</v>
      </c>
    </row>
    <row r="60" spans="1:6" ht="12" customHeight="1" outlineLevel="1">
      <c r="A60" s="13"/>
      <c r="B60" s="18">
        <v>635006</v>
      </c>
      <c r="C60" s="15" t="s">
        <v>108</v>
      </c>
      <c r="D60" s="139">
        <v>10068</v>
      </c>
      <c r="E60" s="144">
        <v>1000</v>
      </c>
      <c r="F60" s="287">
        <v>10068</v>
      </c>
    </row>
    <row r="61" spans="1:6" ht="11.25" customHeight="1" hidden="1" outlineLevel="1">
      <c r="A61" s="13"/>
      <c r="B61" s="18">
        <v>636001</v>
      </c>
      <c r="C61" s="15" t="s">
        <v>68</v>
      </c>
      <c r="D61" s="139">
        <v>250</v>
      </c>
      <c r="E61" s="144"/>
      <c r="F61" s="287"/>
    </row>
    <row r="62" spans="1:6" s="24" customFormat="1" ht="12" customHeight="1" collapsed="1">
      <c r="A62" s="22"/>
      <c r="B62" s="86">
        <v>637</v>
      </c>
      <c r="C62" s="87" t="s">
        <v>28</v>
      </c>
      <c r="D62" s="136">
        <f>D63+D64+D65+D66+D68+D69+D70+D71</f>
        <v>4550</v>
      </c>
      <c r="E62" s="152">
        <f>E63+E65+E66+E67+E68+E69+E70+E71</f>
        <v>4450</v>
      </c>
      <c r="F62" s="289">
        <v>5067</v>
      </c>
    </row>
    <row r="63" spans="1:6" ht="12" customHeight="1" outlineLevel="2">
      <c r="A63" s="13" t="s">
        <v>36</v>
      </c>
      <c r="B63" s="14" t="s">
        <v>11</v>
      </c>
      <c r="C63" s="15" t="s">
        <v>121</v>
      </c>
      <c r="D63" s="139">
        <v>100</v>
      </c>
      <c r="E63" s="144">
        <v>100</v>
      </c>
      <c r="F63" s="296">
        <v>250</v>
      </c>
    </row>
    <row r="64" spans="1:6" ht="12" customHeight="1" outlineLevel="2">
      <c r="A64" s="13"/>
      <c r="B64" s="14">
        <v>637003</v>
      </c>
      <c r="C64" s="15" t="s">
        <v>169</v>
      </c>
      <c r="D64" s="139">
        <v>100</v>
      </c>
      <c r="E64" s="144">
        <v>100</v>
      </c>
      <c r="F64" s="287">
        <v>100</v>
      </c>
    </row>
    <row r="65" spans="1:6" ht="12" customHeight="1" outlineLevel="2">
      <c r="A65" s="13"/>
      <c r="B65" s="18">
        <v>637004</v>
      </c>
      <c r="C65" s="15" t="s">
        <v>70</v>
      </c>
      <c r="D65" s="139">
        <v>300</v>
      </c>
      <c r="E65" s="144">
        <v>300</v>
      </c>
      <c r="F65" s="287">
        <v>300</v>
      </c>
    </row>
    <row r="66" spans="1:6" ht="12" customHeight="1" outlineLevel="2">
      <c r="A66" s="13"/>
      <c r="B66" s="18">
        <v>637006</v>
      </c>
      <c r="C66" s="15" t="s">
        <v>164</v>
      </c>
      <c r="D66" s="139">
        <v>0</v>
      </c>
      <c r="E66" s="144">
        <v>0</v>
      </c>
      <c r="F66" s="287">
        <v>0</v>
      </c>
    </row>
    <row r="67" spans="1:6" ht="12" customHeight="1" outlineLevel="2">
      <c r="A67" s="13"/>
      <c r="B67" s="18">
        <v>637011</v>
      </c>
      <c r="C67" s="15" t="s">
        <v>165</v>
      </c>
      <c r="D67" s="139">
        <v>0</v>
      </c>
      <c r="E67" s="144">
        <v>0</v>
      </c>
      <c r="F67" s="287">
        <v>0</v>
      </c>
    </row>
    <row r="68" spans="1:6" ht="12" customHeight="1" outlineLevel="2">
      <c r="A68" s="13"/>
      <c r="B68" s="18">
        <v>637005</v>
      </c>
      <c r="C68" s="15" t="s">
        <v>135</v>
      </c>
      <c r="D68" s="139">
        <v>1000</v>
      </c>
      <c r="E68" s="144">
        <v>1000</v>
      </c>
      <c r="F68" s="296">
        <v>1367</v>
      </c>
    </row>
    <row r="69" spans="1:6" ht="12" customHeight="1" outlineLevel="2">
      <c r="A69" s="13"/>
      <c r="B69" s="18">
        <v>637014</v>
      </c>
      <c r="C69" s="15" t="s">
        <v>72</v>
      </c>
      <c r="D69" s="13">
        <v>800</v>
      </c>
      <c r="E69" s="144">
        <v>800</v>
      </c>
      <c r="F69" s="287">
        <v>800</v>
      </c>
    </row>
    <row r="70" spans="1:6" ht="12" customHeight="1" outlineLevel="2">
      <c r="A70" s="13"/>
      <c r="B70" s="18">
        <v>637015</v>
      </c>
      <c r="C70" s="15" t="s">
        <v>73</v>
      </c>
      <c r="D70" s="139">
        <v>250</v>
      </c>
      <c r="E70" s="144">
        <v>250</v>
      </c>
      <c r="F70" s="287">
        <v>250</v>
      </c>
    </row>
    <row r="71" spans="1:6" ht="12" customHeight="1" outlineLevel="2">
      <c r="A71" s="13"/>
      <c r="B71" s="18">
        <v>637026</v>
      </c>
      <c r="C71" s="15" t="s">
        <v>74</v>
      </c>
      <c r="D71" s="139">
        <v>2000</v>
      </c>
      <c r="E71" s="144">
        <v>2000</v>
      </c>
      <c r="F71" s="287">
        <v>2000</v>
      </c>
    </row>
    <row r="72" spans="1:6" ht="12" customHeight="1" outlineLevel="2">
      <c r="A72" s="13"/>
      <c r="B72" s="18"/>
      <c r="C72" s="15"/>
      <c r="D72" s="139"/>
      <c r="E72" s="144"/>
      <c r="F72" s="287"/>
    </row>
    <row r="73" spans="1:6" ht="12" customHeight="1">
      <c r="A73" s="225" t="s">
        <v>117</v>
      </c>
      <c r="B73" s="221"/>
      <c r="C73" s="226"/>
      <c r="D73" s="223">
        <f>D77</f>
        <v>650</v>
      </c>
      <c r="E73" s="227">
        <f>E77+E84+E85</f>
        <v>650</v>
      </c>
      <c r="F73" s="300">
        <v>650</v>
      </c>
    </row>
    <row r="74" spans="1:6" ht="12" customHeight="1" hidden="1" outlineLevel="1">
      <c r="A74" s="13"/>
      <c r="B74" s="14">
        <v>611</v>
      </c>
      <c r="C74" s="15" t="s">
        <v>44</v>
      </c>
      <c r="D74" s="139">
        <v>200</v>
      </c>
      <c r="E74" s="144"/>
      <c r="F74" s="287"/>
    </row>
    <row r="75" spans="1:6" ht="12" customHeight="1" hidden="1" outlineLevel="1">
      <c r="A75" s="13"/>
      <c r="B75" s="14">
        <v>614</v>
      </c>
      <c r="C75" s="15" t="s">
        <v>21</v>
      </c>
      <c r="D75" s="139">
        <v>35</v>
      </c>
      <c r="E75" s="144"/>
      <c r="F75" s="287"/>
    </row>
    <row r="76" spans="1:6" ht="12" customHeight="1" hidden="1" outlineLevel="1">
      <c r="A76" s="13"/>
      <c r="B76" s="14">
        <v>620</v>
      </c>
      <c r="C76" s="20" t="s">
        <v>29</v>
      </c>
      <c r="D76" s="139">
        <v>80</v>
      </c>
      <c r="E76" s="144"/>
      <c r="F76" s="287"/>
    </row>
    <row r="77" spans="1:6" s="95" customFormat="1" ht="12" customHeight="1" outlineLevel="1">
      <c r="A77" s="91"/>
      <c r="B77" s="88">
        <v>637012</v>
      </c>
      <c r="C77" s="89" t="s">
        <v>71</v>
      </c>
      <c r="D77" s="137">
        <v>650</v>
      </c>
      <c r="E77" s="146">
        <v>650</v>
      </c>
      <c r="F77" s="290">
        <v>650</v>
      </c>
    </row>
    <row r="78" spans="1:6" ht="12" customHeight="1" hidden="1" outlineLevel="1">
      <c r="A78" s="13"/>
      <c r="B78" s="14"/>
      <c r="C78" s="15"/>
      <c r="D78" s="139"/>
      <c r="E78" s="144"/>
      <c r="F78" s="287"/>
    </row>
    <row r="79" spans="1:6" ht="12" customHeight="1" hidden="1" outlineLevel="1">
      <c r="A79" s="13"/>
      <c r="B79" s="14"/>
      <c r="C79" s="15"/>
      <c r="D79" s="139"/>
      <c r="E79" s="144"/>
      <c r="F79" s="287"/>
    </row>
    <row r="80" spans="1:6" ht="12" customHeight="1" hidden="1" outlineLevel="1">
      <c r="A80" s="13"/>
      <c r="B80" s="14"/>
      <c r="C80" s="20"/>
      <c r="D80" s="139"/>
      <c r="E80" s="144"/>
      <c r="F80" s="287"/>
    </row>
    <row r="81" spans="1:6" ht="12" customHeight="1" hidden="1" outlineLevel="1">
      <c r="A81" s="13"/>
      <c r="B81" s="18"/>
      <c r="C81" s="15"/>
      <c r="D81" s="139"/>
      <c r="E81" s="144"/>
      <c r="F81" s="287"/>
    </row>
    <row r="82" spans="1:6" ht="12" customHeight="1" hidden="1" outlineLevel="1">
      <c r="A82" s="13"/>
      <c r="B82" s="18"/>
      <c r="C82" s="15"/>
      <c r="D82" s="139"/>
      <c r="E82" s="144"/>
      <c r="F82" s="287"/>
    </row>
    <row r="83" spans="1:6" ht="12" customHeight="1" hidden="1" outlineLevel="1">
      <c r="A83" s="13"/>
      <c r="B83" s="18"/>
      <c r="C83" s="15"/>
      <c r="D83" s="139"/>
      <c r="E83" s="144"/>
      <c r="F83" s="287"/>
    </row>
    <row r="84" spans="1:6" ht="12" customHeight="1" outlineLevel="1">
      <c r="A84" s="13"/>
      <c r="B84" s="18">
        <v>637017</v>
      </c>
      <c r="C84" s="15" t="s">
        <v>157</v>
      </c>
      <c r="D84" s="139">
        <v>0</v>
      </c>
      <c r="E84" s="144">
        <v>0</v>
      </c>
      <c r="F84" s="287">
        <v>0</v>
      </c>
    </row>
    <row r="85" spans="1:6" ht="12" customHeight="1" outlineLevel="1">
      <c r="A85" s="13"/>
      <c r="B85" s="18">
        <v>637031</v>
      </c>
      <c r="C85" s="15" t="s">
        <v>158</v>
      </c>
      <c r="D85" s="139">
        <v>0</v>
      </c>
      <c r="E85" s="144">
        <v>0</v>
      </c>
      <c r="F85" s="287">
        <v>0</v>
      </c>
    </row>
    <row r="86" spans="1:6" ht="12" customHeight="1" outlineLevel="1">
      <c r="A86" s="13"/>
      <c r="B86" s="18"/>
      <c r="C86" s="15"/>
      <c r="D86" s="139"/>
      <c r="E86" s="144"/>
      <c r="F86" s="287"/>
    </row>
    <row r="87" spans="1:52" s="103" customFormat="1" ht="12" customHeight="1" outlineLevel="1">
      <c r="A87" s="228" t="s">
        <v>151</v>
      </c>
      <c r="B87" s="229"/>
      <c r="C87" s="230"/>
      <c r="D87" s="231">
        <f>D88+D89+D90+D91+D92+D93+D94+D95+D96+D97</f>
        <v>0</v>
      </c>
      <c r="E87" s="227">
        <f>E88+E90+E91+E92+E93+E94+E95+E96+E97</f>
        <v>0</v>
      </c>
      <c r="F87" s="288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s="103" customFormat="1" ht="12" customHeight="1" outlineLevel="1">
      <c r="A88" s="153"/>
      <c r="B88" s="88">
        <v>610</v>
      </c>
      <c r="C88" s="89" t="s">
        <v>177</v>
      </c>
      <c r="D88" s="136">
        <v>0</v>
      </c>
      <c r="E88" s="146">
        <v>0</v>
      </c>
      <c r="F88" s="287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s="103" customFormat="1" ht="12" customHeight="1" outlineLevel="1">
      <c r="A89" s="153"/>
      <c r="B89" s="88">
        <v>620</v>
      </c>
      <c r="C89" s="89" t="s">
        <v>178</v>
      </c>
      <c r="D89" s="136">
        <v>0</v>
      </c>
      <c r="E89" s="146">
        <v>0</v>
      </c>
      <c r="F89" s="287"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s="103" customFormat="1" ht="12" customHeight="1" outlineLevel="1">
      <c r="A90" s="153"/>
      <c r="B90" s="88">
        <v>631001</v>
      </c>
      <c r="C90" s="89" t="s">
        <v>24</v>
      </c>
      <c r="D90" s="136">
        <v>0</v>
      </c>
      <c r="E90" s="146">
        <v>0</v>
      </c>
      <c r="F90" s="287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s="103" customFormat="1" ht="12" customHeight="1" outlineLevel="1">
      <c r="A91" s="153"/>
      <c r="B91" s="88">
        <v>632001</v>
      </c>
      <c r="C91" s="89" t="s">
        <v>159</v>
      </c>
      <c r="D91" s="136">
        <v>0</v>
      </c>
      <c r="E91" s="146">
        <v>0</v>
      </c>
      <c r="F91" s="287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s="103" customFormat="1" ht="12" customHeight="1" outlineLevel="1">
      <c r="A92" s="153"/>
      <c r="B92" s="88">
        <v>632003</v>
      </c>
      <c r="C92" s="89" t="s">
        <v>156</v>
      </c>
      <c r="D92" s="136">
        <v>0</v>
      </c>
      <c r="E92" s="146">
        <v>0</v>
      </c>
      <c r="F92" s="287"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s="103" customFormat="1" ht="12" customHeight="1" outlineLevel="1">
      <c r="A93" s="153"/>
      <c r="B93" s="88">
        <v>634001</v>
      </c>
      <c r="C93" s="89" t="s">
        <v>160</v>
      </c>
      <c r="D93" s="136">
        <v>0</v>
      </c>
      <c r="E93" s="146">
        <v>0</v>
      </c>
      <c r="F93" s="287"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s="103" customFormat="1" ht="12" customHeight="1" outlineLevel="1">
      <c r="A94" s="153"/>
      <c r="B94" s="88">
        <v>637027</v>
      </c>
      <c r="C94" s="89" t="s">
        <v>161</v>
      </c>
      <c r="D94" s="136">
        <v>0</v>
      </c>
      <c r="E94" s="146">
        <v>0</v>
      </c>
      <c r="F94" s="287"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s="103" customFormat="1" ht="12" customHeight="1" outlineLevel="1">
      <c r="A95" s="17"/>
      <c r="B95" s="18">
        <v>637026</v>
      </c>
      <c r="C95" s="15" t="s">
        <v>150</v>
      </c>
      <c r="D95" s="139">
        <v>0</v>
      </c>
      <c r="E95" s="144">
        <v>0</v>
      </c>
      <c r="F95" s="287"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6" ht="12" customHeight="1" outlineLevel="1">
      <c r="A96" s="13"/>
      <c r="B96" s="18">
        <v>633006</v>
      </c>
      <c r="C96" s="15" t="s">
        <v>149</v>
      </c>
      <c r="D96" s="139">
        <v>0</v>
      </c>
      <c r="E96" s="144">
        <v>0</v>
      </c>
      <c r="F96" s="287">
        <v>0</v>
      </c>
    </row>
    <row r="97" spans="1:6" ht="12" customHeight="1" outlineLevel="1">
      <c r="A97" s="13"/>
      <c r="B97" s="18">
        <v>637014</v>
      </c>
      <c r="C97" s="15" t="s">
        <v>162</v>
      </c>
      <c r="D97" s="139">
        <v>0</v>
      </c>
      <c r="E97" s="144">
        <v>0</v>
      </c>
      <c r="F97" s="287">
        <v>0</v>
      </c>
    </row>
    <row r="98" spans="1:6" ht="12" customHeight="1" outlineLevel="1">
      <c r="A98" s="13"/>
      <c r="B98" s="18"/>
      <c r="C98" s="15"/>
      <c r="D98" s="139"/>
      <c r="E98" s="144"/>
      <c r="F98" s="287"/>
    </row>
    <row r="99" spans="1:6" ht="12" customHeight="1" outlineLevel="1">
      <c r="A99" s="232" t="s">
        <v>126</v>
      </c>
      <c r="B99" s="233"/>
      <c r="C99" s="234"/>
      <c r="D99" s="223">
        <f>D100+D101</f>
        <v>1000</v>
      </c>
      <c r="E99" s="227">
        <f>E100+E101</f>
        <v>1000</v>
      </c>
      <c r="F99" s="300">
        <v>1000</v>
      </c>
    </row>
    <row r="100" spans="1:6" ht="12" customHeight="1" outlineLevel="1">
      <c r="A100" s="13"/>
      <c r="B100" s="88">
        <v>651002</v>
      </c>
      <c r="C100" s="89" t="s">
        <v>127</v>
      </c>
      <c r="D100" s="137">
        <v>900</v>
      </c>
      <c r="E100" s="144">
        <v>900</v>
      </c>
      <c r="F100" s="287">
        <v>900</v>
      </c>
    </row>
    <row r="101" spans="1:6" ht="12" customHeight="1" outlineLevel="1">
      <c r="A101" s="13"/>
      <c r="B101" s="88">
        <v>653001</v>
      </c>
      <c r="C101" s="89" t="s">
        <v>183</v>
      </c>
      <c r="D101" s="137">
        <v>100</v>
      </c>
      <c r="E101" s="144">
        <v>100</v>
      </c>
      <c r="F101" s="287">
        <v>100</v>
      </c>
    </row>
    <row r="102" spans="1:6" ht="12" customHeight="1">
      <c r="A102" s="225" t="s">
        <v>116</v>
      </c>
      <c r="B102" s="221"/>
      <c r="C102" s="226"/>
      <c r="D102" s="223">
        <f>D103</f>
        <v>400</v>
      </c>
      <c r="E102" s="227">
        <f>E103</f>
        <v>400</v>
      </c>
      <c r="F102" s="300">
        <v>400</v>
      </c>
    </row>
    <row r="103" spans="1:6" s="24" customFormat="1" ht="12" customHeight="1">
      <c r="A103" s="97"/>
      <c r="B103" s="90">
        <v>641013</v>
      </c>
      <c r="C103" s="89" t="s">
        <v>179</v>
      </c>
      <c r="D103" s="137">
        <v>400</v>
      </c>
      <c r="E103" s="146">
        <v>400</v>
      </c>
      <c r="F103" s="290">
        <v>400</v>
      </c>
    </row>
    <row r="104" spans="1:6" ht="12" customHeight="1" hidden="1" outlineLevel="1">
      <c r="A104" s="91"/>
      <c r="B104" s="88" t="s">
        <v>98</v>
      </c>
      <c r="C104" s="89" t="s">
        <v>75</v>
      </c>
      <c r="D104" s="137">
        <v>350</v>
      </c>
      <c r="E104" s="144"/>
      <c r="F104" s="287"/>
    </row>
    <row r="105" spans="1:6" ht="12" customHeight="1" hidden="1" outlineLevel="1">
      <c r="A105" s="91"/>
      <c r="B105" s="88" t="s">
        <v>99</v>
      </c>
      <c r="C105" s="89" t="s">
        <v>75</v>
      </c>
      <c r="D105" s="137">
        <v>450</v>
      </c>
      <c r="E105" s="144"/>
      <c r="F105" s="287"/>
    </row>
    <row r="106" spans="1:6" ht="12" customHeight="1" hidden="1" outlineLevel="1">
      <c r="A106" s="91"/>
      <c r="B106" s="88" t="s">
        <v>100</v>
      </c>
      <c r="C106" s="89" t="s">
        <v>75</v>
      </c>
      <c r="D106" s="137">
        <v>550</v>
      </c>
      <c r="E106" s="144"/>
      <c r="F106" s="287"/>
    </row>
    <row r="107" spans="1:6" ht="12" customHeight="1" collapsed="1">
      <c r="A107" s="228" t="s">
        <v>128</v>
      </c>
      <c r="B107" s="235"/>
      <c r="C107" s="235"/>
      <c r="D107" s="232">
        <f>D110+D111++D112+D113</f>
        <v>420</v>
      </c>
      <c r="E107" s="227">
        <f>E110+E111+E112+E113</f>
        <v>420</v>
      </c>
      <c r="F107" s="300">
        <v>420</v>
      </c>
    </row>
    <row r="108" spans="1:6" ht="12" customHeight="1" hidden="1" outlineLevel="1">
      <c r="A108" s="13"/>
      <c r="B108" s="14" t="s">
        <v>6</v>
      </c>
      <c r="C108" s="15" t="s">
        <v>55</v>
      </c>
      <c r="D108" s="139">
        <v>160</v>
      </c>
      <c r="E108" s="144"/>
      <c r="F108" s="287"/>
    </row>
    <row r="109" spans="1:6" ht="12" customHeight="1" hidden="1" outlineLevel="1">
      <c r="A109" s="13"/>
      <c r="B109" s="14" t="s">
        <v>101</v>
      </c>
      <c r="C109" s="15" t="s">
        <v>56</v>
      </c>
      <c r="D109" s="13">
        <v>60</v>
      </c>
      <c r="E109" s="144"/>
      <c r="F109" s="287"/>
    </row>
    <row r="110" spans="1:6" ht="12" customHeight="1" outlineLevel="1">
      <c r="A110" s="13"/>
      <c r="B110" s="14">
        <v>633015</v>
      </c>
      <c r="C110" s="15" t="s">
        <v>171</v>
      </c>
      <c r="D110" s="13"/>
      <c r="E110" s="144"/>
      <c r="F110" s="287"/>
    </row>
    <row r="111" spans="1:6" ht="12" customHeight="1" outlineLevel="1">
      <c r="A111" s="13"/>
      <c r="B111" s="14">
        <v>635004</v>
      </c>
      <c r="C111" s="15" t="s">
        <v>170</v>
      </c>
      <c r="D111" s="13"/>
      <c r="E111" s="144"/>
      <c r="F111" s="287"/>
    </row>
    <row r="112" spans="1:6" ht="12" customHeight="1" outlineLevel="1">
      <c r="A112" s="13"/>
      <c r="B112" s="90">
        <v>637005</v>
      </c>
      <c r="C112" s="89" t="s">
        <v>180</v>
      </c>
      <c r="D112" s="13">
        <v>420</v>
      </c>
      <c r="E112" s="144">
        <v>420</v>
      </c>
      <c r="F112" s="287">
        <v>420</v>
      </c>
    </row>
    <row r="113" spans="1:6" ht="12" customHeight="1" outlineLevel="1">
      <c r="A113" s="13"/>
      <c r="B113" s="90">
        <v>642006</v>
      </c>
      <c r="C113" s="89" t="s">
        <v>147</v>
      </c>
      <c r="D113" s="13"/>
      <c r="E113" s="144"/>
      <c r="F113" s="287"/>
    </row>
    <row r="114" spans="1:6" ht="12" customHeight="1" outlineLevel="1">
      <c r="A114" s="13"/>
      <c r="B114" s="14"/>
      <c r="C114" s="15"/>
      <c r="D114" s="13"/>
      <c r="E114" s="144"/>
      <c r="F114" s="287"/>
    </row>
    <row r="115" spans="1:6" ht="12" customHeight="1">
      <c r="A115" s="225" t="s">
        <v>13</v>
      </c>
      <c r="B115" s="221"/>
      <c r="C115" s="226"/>
      <c r="D115" s="223">
        <f>D116+D118</f>
        <v>1600</v>
      </c>
      <c r="E115" s="227">
        <f>E116+E118</f>
        <v>1600</v>
      </c>
      <c r="F115" s="300">
        <v>1600</v>
      </c>
    </row>
    <row r="116" spans="1:6" ht="12" customHeight="1">
      <c r="A116" s="13"/>
      <c r="B116" s="90">
        <v>635006</v>
      </c>
      <c r="C116" s="96" t="s">
        <v>27</v>
      </c>
      <c r="D116" s="137">
        <v>300</v>
      </c>
      <c r="E116" s="144">
        <v>300</v>
      </c>
      <c r="F116" s="287">
        <v>300</v>
      </c>
    </row>
    <row r="117" spans="1:6" ht="12" customHeight="1" hidden="1" outlineLevel="1">
      <c r="A117" s="13"/>
      <c r="B117" s="88">
        <v>635006</v>
      </c>
      <c r="C117" s="89" t="s">
        <v>68</v>
      </c>
      <c r="D117" s="137">
        <v>30</v>
      </c>
      <c r="E117" s="144"/>
      <c r="F117" s="287"/>
    </row>
    <row r="118" spans="1:6" ht="12" customHeight="1" outlineLevel="1">
      <c r="A118" s="13"/>
      <c r="B118" s="88">
        <v>644001</v>
      </c>
      <c r="C118" s="89" t="s">
        <v>110</v>
      </c>
      <c r="D118" s="137">
        <v>1300</v>
      </c>
      <c r="E118" s="144">
        <v>1300</v>
      </c>
      <c r="F118" s="287">
        <v>1300</v>
      </c>
    </row>
    <row r="119" spans="1:6" ht="12" customHeight="1">
      <c r="A119" s="13"/>
      <c r="B119" s="18"/>
      <c r="C119" s="15"/>
      <c r="D119" s="140"/>
      <c r="E119" s="144"/>
      <c r="F119" s="287"/>
    </row>
    <row r="120" spans="1:6" ht="12" customHeight="1">
      <c r="A120" s="225" t="s">
        <v>87</v>
      </c>
      <c r="B120" s="221"/>
      <c r="C120" s="222"/>
      <c r="D120" s="223">
        <f>D123</f>
        <v>12000</v>
      </c>
      <c r="E120" s="227">
        <f>E123</f>
        <v>12500</v>
      </c>
      <c r="F120" s="300">
        <v>12000</v>
      </c>
    </row>
    <row r="121" spans="1:6" ht="12" customHeight="1" hidden="1" outlineLevel="1">
      <c r="A121" s="13"/>
      <c r="B121" s="18">
        <v>635004</v>
      </c>
      <c r="C121" s="15" t="s">
        <v>69</v>
      </c>
      <c r="D121" s="13">
        <v>30</v>
      </c>
      <c r="E121" s="144"/>
      <c r="F121" s="287"/>
    </row>
    <row r="122" spans="1:6" ht="12" customHeight="1" hidden="1" outlineLevel="1">
      <c r="A122" s="13"/>
      <c r="B122" s="18">
        <v>635006</v>
      </c>
      <c r="C122" s="15" t="s">
        <v>68</v>
      </c>
      <c r="D122" s="13">
        <v>30</v>
      </c>
      <c r="E122" s="144"/>
      <c r="F122" s="287"/>
    </row>
    <row r="123" spans="1:6" ht="12" customHeight="1" collapsed="1">
      <c r="A123" s="13"/>
      <c r="B123" s="90">
        <v>637004</v>
      </c>
      <c r="C123" s="96" t="s">
        <v>111</v>
      </c>
      <c r="D123" s="137">
        <v>12000</v>
      </c>
      <c r="E123" s="144">
        <v>12500</v>
      </c>
      <c r="F123" s="287">
        <v>12000</v>
      </c>
    </row>
    <row r="124" spans="1:6" ht="12" customHeight="1">
      <c r="A124" s="13"/>
      <c r="B124" s="23"/>
      <c r="C124" s="23"/>
      <c r="D124" s="22"/>
      <c r="E124" s="144"/>
      <c r="F124" s="287"/>
    </row>
    <row r="125" spans="1:6" ht="12" customHeight="1">
      <c r="A125" s="225" t="s">
        <v>14</v>
      </c>
      <c r="B125" s="221"/>
      <c r="C125" s="226"/>
      <c r="D125" s="223">
        <f>+D127+D129</f>
        <v>2300</v>
      </c>
      <c r="E125" s="227">
        <f>E127+E129</f>
        <v>2350</v>
      </c>
      <c r="F125" s="300">
        <v>2300</v>
      </c>
    </row>
    <row r="126" spans="1:6" ht="12" customHeight="1" hidden="1" outlineLevel="1">
      <c r="A126" s="13"/>
      <c r="B126" s="14" t="s">
        <v>12</v>
      </c>
      <c r="C126" s="15" t="s">
        <v>56</v>
      </c>
      <c r="D126" s="139">
        <v>70</v>
      </c>
      <c r="E126" s="144"/>
      <c r="F126" s="287"/>
    </row>
    <row r="127" spans="1:6" ht="12" customHeight="1" collapsed="1">
      <c r="A127" s="13"/>
      <c r="B127" s="90">
        <v>635006</v>
      </c>
      <c r="C127" s="96" t="s">
        <v>27</v>
      </c>
      <c r="D127" s="137">
        <v>1000</v>
      </c>
      <c r="E127" s="144">
        <v>1000</v>
      </c>
      <c r="F127" s="287">
        <v>1000</v>
      </c>
    </row>
    <row r="128" spans="1:6" ht="12" customHeight="1" hidden="1" outlineLevel="1">
      <c r="A128" s="13"/>
      <c r="B128" s="88">
        <v>635004</v>
      </c>
      <c r="C128" s="89" t="s">
        <v>69</v>
      </c>
      <c r="D128" s="137">
        <v>25</v>
      </c>
      <c r="E128" s="144"/>
      <c r="F128" s="287"/>
    </row>
    <row r="129" spans="1:6" ht="12" customHeight="1" outlineLevel="1">
      <c r="A129" s="13"/>
      <c r="B129" s="88">
        <v>632001</v>
      </c>
      <c r="C129" s="89" t="s">
        <v>118</v>
      </c>
      <c r="D129" s="137">
        <v>1300</v>
      </c>
      <c r="E129" s="144">
        <v>1350</v>
      </c>
      <c r="F129" s="287">
        <v>1300</v>
      </c>
    </row>
    <row r="130" spans="1:6" ht="12" customHeight="1">
      <c r="A130" s="13"/>
      <c r="B130" s="14"/>
      <c r="C130" s="15"/>
      <c r="D130" s="22"/>
      <c r="E130" s="144"/>
      <c r="F130" s="287"/>
    </row>
    <row r="131" spans="1:6" ht="12" customHeight="1">
      <c r="A131" s="225" t="s">
        <v>112</v>
      </c>
      <c r="B131" s="236"/>
      <c r="C131" s="237"/>
      <c r="D131" s="223">
        <f>D132+D133+D134+D138+D139+D140+D142+D143</f>
        <v>8785</v>
      </c>
      <c r="E131" s="227">
        <f>E132+E133+E134+E138+E139+E140+E142+E143</f>
        <v>9342</v>
      </c>
      <c r="F131" s="300">
        <v>29245</v>
      </c>
    </row>
    <row r="132" spans="1:6" ht="12" customHeight="1">
      <c r="A132" s="22"/>
      <c r="B132" s="90">
        <v>611</v>
      </c>
      <c r="C132" s="96" t="s">
        <v>113</v>
      </c>
      <c r="D132" s="137">
        <v>5028</v>
      </c>
      <c r="E132" s="137">
        <v>5028</v>
      </c>
      <c r="F132" s="296">
        <v>19448</v>
      </c>
    </row>
    <row r="133" spans="1:6" ht="12" customHeight="1">
      <c r="A133" s="22"/>
      <c r="B133" s="90">
        <v>620</v>
      </c>
      <c r="C133" s="96" t="s">
        <v>119</v>
      </c>
      <c r="D133" s="137">
        <v>1457</v>
      </c>
      <c r="E133" s="137">
        <v>2584</v>
      </c>
      <c r="F133" s="296">
        <v>6497</v>
      </c>
    </row>
    <row r="134" spans="1:6" ht="12" customHeight="1" outlineLevel="1">
      <c r="A134" s="13"/>
      <c r="B134" s="88">
        <v>633004</v>
      </c>
      <c r="C134" s="89" t="s">
        <v>129</v>
      </c>
      <c r="D134" s="137">
        <v>700</v>
      </c>
      <c r="E134" s="137">
        <v>400</v>
      </c>
      <c r="F134" s="287">
        <v>700</v>
      </c>
    </row>
    <row r="135" spans="1:6" ht="12" customHeight="1" hidden="1" outlineLevel="1">
      <c r="A135" s="13"/>
      <c r="B135" s="90" t="s">
        <v>12</v>
      </c>
      <c r="C135" s="89" t="s">
        <v>56</v>
      </c>
      <c r="D135" s="141">
        <v>550</v>
      </c>
      <c r="E135" s="141">
        <v>550</v>
      </c>
      <c r="F135" s="287"/>
    </row>
    <row r="136" spans="1:6" ht="12" customHeight="1" hidden="1" outlineLevel="1">
      <c r="A136" s="13"/>
      <c r="B136" s="88">
        <v>632002</v>
      </c>
      <c r="C136" s="89" t="s">
        <v>57</v>
      </c>
      <c r="D136" s="141">
        <v>450</v>
      </c>
      <c r="E136" s="141">
        <v>450</v>
      </c>
      <c r="F136" s="287"/>
    </row>
    <row r="137" spans="1:6" ht="12" customHeight="1" hidden="1" outlineLevel="1">
      <c r="A137" s="13"/>
      <c r="B137" s="88">
        <v>635006</v>
      </c>
      <c r="C137" s="89" t="s">
        <v>68</v>
      </c>
      <c r="D137" s="139">
        <v>150</v>
      </c>
      <c r="E137" s="139">
        <v>150</v>
      </c>
      <c r="F137" s="287"/>
    </row>
    <row r="138" spans="1:6" ht="12" customHeight="1" outlineLevel="1">
      <c r="A138" s="13"/>
      <c r="B138" s="88">
        <v>633006</v>
      </c>
      <c r="C138" s="89" t="s">
        <v>136</v>
      </c>
      <c r="D138" s="139">
        <v>300</v>
      </c>
      <c r="E138" s="139">
        <v>100</v>
      </c>
      <c r="F138" s="296">
        <v>800</v>
      </c>
    </row>
    <row r="139" spans="1:6" ht="12" customHeight="1" outlineLevel="1">
      <c r="A139" s="13"/>
      <c r="B139" s="88">
        <v>633010</v>
      </c>
      <c r="C139" s="89" t="s">
        <v>137</v>
      </c>
      <c r="D139" s="139">
        <v>200</v>
      </c>
      <c r="E139" s="139">
        <v>130</v>
      </c>
      <c r="F139" s="296">
        <v>500</v>
      </c>
    </row>
    <row r="140" spans="1:6" ht="12" customHeight="1" outlineLevel="1">
      <c r="A140" s="13"/>
      <c r="B140" s="88">
        <v>635004</v>
      </c>
      <c r="C140" s="89" t="s">
        <v>130</v>
      </c>
      <c r="D140" s="137">
        <v>300</v>
      </c>
      <c r="E140" s="137">
        <v>300</v>
      </c>
      <c r="F140" s="287">
        <v>300</v>
      </c>
    </row>
    <row r="141" spans="1:6" ht="12" customHeight="1" outlineLevel="1">
      <c r="A141" s="13"/>
      <c r="B141" s="88">
        <v>635006</v>
      </c>
      <c r="C141" s="89" t="s">
        <v>189</v>
      </c>
      <c r="D141" s="137"/>
      <c r="E141" s="137"/>
      <c r="F141" s="296">
        <v>200</v>
      </c>
    </row>
    <row r="142" spans="1:6" ht="12" customHeight="1" outlineLevel="1">
      <c r="A142" s="13"/>
      <c r="B142" s="88">
        <v>633015</v>
      </c>
      <c r="C142" s="89" t="s">
        <v>120</v>
      </c>
      <c r="D142" s="137">
        <v>700</v>
      </c>
      <c r="E142" s="137">
        <v>700</v>
      </c>
      <c r="F142" s="287">
        <v>700</v>
      </c>
    </row>
    <row r="143" spans="1:6" ht="12" customHeight="1" outlineLevel="1">
      <c r="A143" s="13"/>
      <c r="B143" s="88">
        <v>637015</v>
      </c>
      <c r="C143" s="89" t="s">
        <v>163</v>
      </c>
      <c r="D143" s="137">
        <v>100</v>
      </c>
      <c r="E143" s="137">
        <v>100</v>
      </c>
      <c r="F143" s="287">
        <v>100</v>
      </c>
    </row>
    <row r="144" spans="1:6" ht="12" customHeight="1">
      <c r="A144" s="13"/>
      <c r="B144" s="18"/>
      <c r="C144" s="15"/>
      <c r="D144" s="140"/>
      <c r="E144" s="144"/>
      <c r="F144" s="287"/>
    </row>
    <row r="145" spans="1:6" ht="12" customHeight="1">
      <c r="A145" s="225" t="s">
        <v>185</v>
      </c>
      <c r="B145" s="238"/>
      <c r="C145" s="239"/>
      <c r="D145" s="223">
        <f>D147+D146</f>
        <v>2120</v>
      </c>
      <c r="E145" s="227">
        <f>E146+E147</f>
        <v>2150</v>
      </c>
      <c r="F145" s="300">
        <v>2120</v>
      </c>
    </row>
    <row r="146" spans="1:6" ht="12" customHeight="1">
      <c r="A146" s="22"/>
      <c r="B146" s="90">
        <v>633016</v>
      </c>
      <c r="C146" s="89" t="s">
        <v>138</v>
      </c>
      <c r="D146" s="142">
        <v>120</v>
      </c>
      <c r="E146" s="144">
        <v>150</v>
      </c>
      <c r="F146" s="287">
        <v>120</v>
      </c>
    </row>
    <row r="147" spans="1:6" ht="12" customHeight="1">
      <c r="A147" s="22"/>
      <c r="B147" s="88">
        <v>637002</v>
      </c>
      <c r="C147" s="89" t="s">
        <v>175</v>
      </c>
      <c r="D147" s="136">
        <v>2000</v>
      </c>
      <c r="E147" s="144">
        <v>2000</v>
      </c>
      <c r="F147" s="287">
        <v>2000</v>
      </c>
    </row>
    <row r="148" spans="1:6" ht="12" customHeight="1" hidden="1" outlineLevel="1">
      <c r="A148" s="13"/>
      <c r="B148" s="18">
        <v>635006</v>
      </c>
      <c r="C148" s="15" t="s">
        <v>68</v>
      </c>
      <c r="D148" s="139">
        <v>30</v>
      </c>
      <c r="E148" s="144"/>
      <c r="F148" s="287"/>
    </row>
    <row r="149" spans="1:6" ht="12" customHeight="1" outlineLevel="1">
      <c r="A149" s="13"/>
      <c r="B149" s="18"/>
      <c r="C149" s="15"/>
      <c r="D149" s="139"/>
      <c r="E149" s="144"/>
      <c r="F149" s="287"/>
    </row>
    <row r="150" spans="1:6" ht="12" customHeight="1">
      <c r="A150" s="225" t="s">
        <v>88</v>
      </c>
      <c r="B150" s="236"/>
      <c r="C150" s="237"/>
      <c r="D150" s="223">
        <f>D154</f>
        <v>285</v>
      </c>
      <c r="E150" s="227">
        <f>E154+E156</f>
        <v>285</v>
      </c>
      <c r="F150" s="300">
        <v>2385</v>
      </c>
    </row>
    <row r="151" spans="1:6" ht="12" customHeight="1" hidden="1" outlineLevel="1">
      <c r="A151" s="13"/>
      <c r="B151" s="14" t="s">
        <v>12</v>
      </c>
      <c r="C151" s="15" t="s">
        <v>56</v>
      </c>
      <c r="D151" s="13">
        <v>70</v>
      </c>
      <c r="E151" s="144"/>
      <c r="F151" s="287"/>
    </row>
    <row r="152" spans="1:6" ht="12" customHeight="1" hidden="1" outlineLevel="1">
      <c r="A152" s="13"/>
      <c r="B152" s="18">
        <v>632002</v>
      </c>
      <c r="C152" s="15" t="s">
        <v>57</v>
      </c>
      <c r="D152" s="13">
        <v>45</v>
      </c>
      <c r="E152" s="144"/>
      <c r="F152" s="287"/>
    </row>
    <row r="153" spans="1:6" ht="12" customHeight="1" hidden="1" outlineLevel="1">
      <c r="A153" s="13"/>
      <c r="B153" s="18">
        <v>635006</v>
      </c>
      <c r="C153" s="15" t="s">
        <v>68</v>
      </c>
      <c r="D153" s="13">
        <v>20</v>
      </c>
      <c r="E153" s="144"/>
      <c r="F153" s="287"/>
    </row>
    <row r="154" spans="1:6" ht="12" customHeight="1" collapsed="1">
      <c r="A154" s="13"/>
      <c r="B154" s="88">
        <v>642006</v>
      </c>
      <c r="C154" s="89" t="s">
        <v>114</v>
      </c>
      <c r="D154" s="136">
        <v>285</v>
      </c>
      <c r="E154" s="144">
        <v>285</v>
      </c>
      <c r="F154" s="287">
        <v>285</v>
      </c>
    </row>
    <row r="155" spans="1:6" ht="12" customHeight="1">
      <c r="A155" s="13" t="s">
        <v>181</v>
      </c>
      <c r="B155" s="88">
        <v>642001</v>
      </c>
      <c r="C155" s="89" t="s">
        <v>182</v>
      </c>
      <c r="D155" s="136">
        <v>0</v>
      </c>
      <c r="E155" s="144">
        <v>0</v>
      </c>
      <c r="F155" s="296">
        <v>2100</v>
      </c>
    </row>
    <row r="156" spans="1:6" ht="12" customHeight="1">
      <c r="A156" s="171"/>
      <c r="B156" s="102"/>
      <c r="C156" s="172"/>
      <c r="D156" s="173"/>
      <c r="E156" s="157"/>
      <c r="F156" s="287"/>
    </row>
    <row r="157" spans="1:42" ht="12" customHeight="1">
      <c r="A157" s="225" t="s">
        <v>94</v>
      </c>
      <c r="B157" s="221"/>
      <c r="C157" s="272"/>
      <c r="D157" s="240">
        <f>D165+D172+D173+D174</f>
        <v>620</v>
      </c>
      <c r="E157" s="227">
        <f>E165+E172+E173+E174</f>
        <v>650</v>
      </c>
      <c r="F157" s="300">
        <v>620</v>
      </c>
      <c r="G157" s="9"/>
      <c r="H157" s="9"/>
      <c r="I157" s="9"/>
      <c r="J157" s="9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76"/>
    </row>
    <row r="158" spans="1:42" ht="12" customHeight="1" hidden="1" outlineLevel="1">
      <c r="A158" s="13"/>
      <c r="B158" s="14"/>
      <c r="C158" s="273" t="s">
        <v>92</v>
      </c>
      <c r="D158" s="23">
        <v>900</v>
      </c>
      <c r="E158" s="144"/>
      <c r="F158" s="287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177"/>
    </row>
    <row r="159" spans="1:42" ht="12" customHeight="1" hidden="1" outlineLevel="1">
      <c r="A159" s="13"/>
      <c r="B159" s="14"/>
      <c r="C159" s="273" t="s">
        <v>91</v>
      </c>
      <c r="D159" s="167">
        <v>3000</v>
      </c>
      <c r="E159" s="144"/>
      <c r="F159" s="287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177"/>
    </row>
    <row r="160" spans="1:42" ht="12" customHeight="1" hidden="1" outlineLevel="1">
      <c r="A160" s="13"/>
      <c r="B160" s="14"/>
      <c r="C160" s="273" t="s">
        <v>93</v>
      </c>
      <c r="D160" s="167">
        <v>420</v>
      </c>
      <c r="E160" s="144"/>
      <c r="F160" s="287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177"/>
    </row>
    <row r="161" spans="1:42" ht="12" customHeight="1" hidden="1" outlineLevel="1">
      <c r="A161" s="13"/>
      <c r="B161" s="14"/>
      <c r="C161" s="273" t="s">
        <v>22</v>
      </c>
      <c r="D161" s="167">
        <v>310</v>
      </c>
      <c r="E161" s="144"/>
      <c r="F161" s="287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177"/>
    </row>
    <row r="162" spans="1:42" ht="12" customHeight="1" hidden="1" outlineLevel="1">
      <c r="A162" s="13"/>
      <c r="B162" s="18"/>
      <c r="C162" s="273" t="s">
        <v>89</v>
      </c>
      <c r="D162" s="167">
        <v>210</v>
      </c>
      <c r="E162" s="144"/>
      <c r="F162" s="287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177"/>
    </row>
    <row r="163" spans="1:42" ht="12" customHeight="1" hidden="1" outlineLevel="1">
      <c r="A163" s="13"/>
      <c r="B163" s="18"/>
      <c r="C163" s="273" t="s">
        <v>90</v>
      </c>
      <c r="D163" s="167">
        <v>670</v>
      </c>
      <c r="E163" s="144"/>
      <c r="F163" s="287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177"/>
    </row>
    <row r="164" spans="1:42" ht="12" customHeight="1" hidden="1" outlineLevel="1">
      <c r="A164" s="13"/>
      <c r="B164" s="18"/>
      <c r="C164" s="273" t="s">
        <v>23</v>
      </c>
      <c r="D164" s="167">
        <v>270</v>
      </c>
      <c r="E164" s="144"/>
      <c r="F164" s="287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177"/>
    </row>
    <row r="165" spans="1:42" ht="12" customHeight="1" collapsed="1">
      <c r="A165" s="13"/>
      <c r="B165" s="18">
        <v>632001</v>
      </c>
      <c r="C165" s="273" t="s">
        <v>115</v>
      </c>
      <c r="D165" s="23">
        <v>260</v>
      </c>
      <c r="E165" s="144">
        <v>260</v>
      </c>
      <c r="F165" s="287">
        <v>260</v>
      </c>
      <c r="G165" s="9"/>
      <c r="H165" s="9"/>
      <c r="I165" s="9"/>
      <c r="J165" s="9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8"/>
    </row>
    <row r="166" spans="1:6" ht="12" customHeight="1" hidden="1" outlineLevel="1">
      <c r="A166" s="254"/>
      <c r="B166" s="174"/>
      <c r="C166" s="274"/>
      <c r="D166" s="175"/>
      <c r="E166" s="151"/>
      <c r="F166" s="287"/>
    </row>
    <row r="167" spans="1:6" ht="12" customHeight="1" hidden="1" outlineLevel="1">
      <c r="A167" s="13"/>
      <c r="B167" s="14"/>
      <c r="C167" s="273"/>
      <c r="D167" s="23"/>
      <c r="E167" s="144"/>
      <c r="F167" s="287"/>
    </row>
    <row r="168" spans="1:6" ht="12" customHeight="1" hidden="1" outlineLevel="1">
      <c r="A168" s="13"/>
      <c r="B168" s="14"/>
      <c r="C168" s="273"/>
      <c r="D168" s="23"/>
      <c r="E168" s="144"/>
      <c r="F168" s="287"/>
    </row>
    <row r="169" spans="1:6" ht="12" customHeight="1" hidden="1" outlineLevel="1">
      <c r="A169" s="13"/>
      <c r="B169" s="14"/>
      <c r="C169" s="273"/>
      <c r="D169" s="23"/>
      <c r="E169" s="144"/>
      <c r="F169" s="287"/>
    </row>
    <row r="170" spans="1:6" ht="12" customHeight="1" hidden="1" outlineLevel="1">
      <c r="A170" s="13"/>
      <c r="B170" s="14"/>
      <c r="C170" s="273"/>
      <c r="D170" s="23"/>
      <c r="E170" s="144"/>
      <c r="F170" s="287"/>
    </row>
    <row r="171" spans="1:6" ht="12" customHeight="1" hidden="1" outlineLevel="1">
      <c r="A171" s="13"/>
      <c r="B171" s="102"/>
      <c r="C171" s="273"/>
      <c r="D171" s="23"/>
      <c r="E171" s="144"/>
      <c r="F171" s="287"/>
    </row>
    <row r="172" spans="1:6" ht="12" customHeight="1" outlineLevel="1">
      <c r="A172" s="13"/>
      <c r="B172" s="159">
        <v>632003</v>
      </c>
      <c r="C172" s="273" t="s">
        <v>156</v>
      </c>
      <c r="D172" s="166">
        <v>180</v>
      </c>
      <c r="E172" s="144">
        <v>180</v>
      </c>
      <c r="F172" s="287">
        <v>180</v>
      </c>
    </row>
    <row r="173" spans="1:6" ht="12" customHeight="1" outlineLevel="1">
      <c r="A173" s="13"/>
      <c r="B173" s="18">
        <v>637005</v>
      </c>
      <c r="C173" s="273" t="s">
        <v>135</v>
      </c>
      <c r="D173" s="166">
        <v>130</v>
      </c>
      <c r="E173" s="144">
        <v>160</v>
      </c>
      <c r="F173" s="287">
        <v>130</v>
      </c>
    </row>
    <row r="174" spans="1:6" ht="12" customHeight="1" outlineLevel="1">
      <c r="A174" s="13"/>
      <c r="B174" s="18">
        <v>637015</v>
      </c>
      <c r="C174" s="273" t="s">
        <v>73</v>
      </c>
      <c r="D174" s="166">
        <v>50</v>
      </c>
      <c r="E174" s="144">
        <v>50</v>
      </c>
      <c r="F174" s="287">
        <v>50</v>
      </c>
    </row>
    <row r="175" spans="1:25" s="156" customFormat="1" ht="16.5" customHeight="1" thickBot="1">
      <c r="A175" s="255" t="s">
        <v>15</v>
      </c>
      <c r="B175" s="241"/>
      <c r="C175" s="275"/>
      <c r="D175" s="242">
        <f>D9+D73+D87+D99+D102+D107+D115+D120+D125+D131+D145+D150+D157</f>
        <v>94753</v>
      </c>
      <c r="E175" s="243">
        <v>86252</v>
      </c>
      <c r="F175" s="301">
        <v>123415</v>
      </c>
      <c r="G175" s="4"/>
      <c r="H175" s="4"/>
      <c r="I175" s="4"/>
      <c r="J175" s="9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10" ht="16.5" customHeight="1" thickTop="1">
      <c r="A176" s="256"/>
      <c r="B176" s="7"/>
      <c r="C176" s="276"/>
      <c r="D176" s="257"/>
      <c r="E176" s="152"/>
      <c r="F176" s="287"/>
      <c r="J176" s="9"/>
    </row>
    <row r="177" spans="1:10" ht="12" customHeight="1">
      <c r="A177" s="258" t="s">
        <v>172</v>
      </c>
      <c r="B177" s="163"/>
      <c r="C177" s="277"/>
      <c r="D177" s="168"/>
      <c r="E177" s="162"/>
      <c r="F177" s="291"/>
      <c r="I177" s="9"/>
      <c r="J177" s="9"/>
    </row>
    <row r="178" spans="1:10" ht="12.75" customHeight="1">
      <c r="A178" s="259"/>
      <c r="B178" s="90"/>
      <c r="C178" s="278"/>
      <c r="D178" s="169"/>
      <c r="E178" s="144"/>
      <c r="F178" s="287"/>
      <c r="I178" s="9"/>
      <c r="J178" s="9"/>
    </row>
    <row r="179" spans="1:10" ht="12" customHeight="1">
      <c r="A179" s="259" t="s">
        <v>174</v>
      </c>
      <c r="B179" s="90">
        <v>717001</v>
      </c>
      <c r="C179" s="278" t="s">
        <v>173</v>
      </c>
      <c r="D179" s="169"/>
      <c r="E179" s="144"/>
      <c r="F179" s="287"/>
      <c r="I179" s="9"/>
      <c r="J179" s="9"/>
    </row>
    <row r="180" spans="1:25" s="156" customFormat="1" ht="16.5" customHeight="1">
      <c r="A180" s="260" t="s">
        <v>19</v>
      </c>
      <c r="B180" s="244"/>
      <c r="C180" s="279"/>
      <c r="D180" s="245">
        <v>52767</v>
      </c>
      <c r="E180" s="243">
        <v>28935</v>
      </c>
      <c r="F180" s="301">
        <v>52767</v>
      </c>
      <c r="G180" s="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112" ht="16.5" customHeight="1">
      <c r="A181" s="261"/>
      <c r="B181" s="75"/>
      <c r="C181" s="280"/>
      <c r="D181" s="147"/>
      <c r="E181" s="144"/>
      <c r="F181" s="287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H181" s="9"/>
    </row>
    <row r="182" spans="1:112" s="76" customFormat="1" ht="16.5" customHeight="1">
      <c r="A182" s="262" t="s">
        <v>131</v>
      </c>
      <c r="B182" s="77"/>
      <c r="C182" s="281"/>
      <c r="D182" s="148"/>
      <c r="E182" s="143"/>
      <c r="F182" s="291"/>
      <c r="G182" s="78"/>
      <c r="H182" s="78"/>
      <c r="I182" s="78"/>
      <c r="J182" s="78"/>
      <c r="K182" s="7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</row>
    <row r="183" spans="1:25" s="78" customFormat="1" ht="12" customHeight="1">
      <c r="A183" s="263" t="s">
        <v>126</v>
      </c>
      <c r="B183" s="249"/>
      <c r="C183" s="282"/>
      <c r="D183" s="240">
        <f>D184</f>
        <v>3867</v>
      </c>
      <c r="E183" s="250">
        <f>E184</f>
        <v>3867</v>
      </c>
      <c r="F183" s="300">
        <v>3867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s="78" customFormat="1" ht="12" customHeight="1">
      <c r="A184" s="264"/>
      <c r="B184" s="85">
        <v>821005</v>
      </c>
      <c r="C184" s="283" t="s">
        <v>132</v>
      </c>
      <c r="D184" s="149">
        <v>3867</v>
      </c>
      <c r="E184" s="76">
        <v>3867</v>
      </c>
      <c r="F184" s="292">
        <v>3867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s="78" customFormat="1" ht="12" customHeight="1">
      <c r="A185" s="265"/>
      <c r="B185" s="79"/>
      <c r="C185" s="284"/>
      <c r="D185" s="266"/>
      <c r="E185" s="76"/>
      <c r="F185" s="29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s="155" customFormat="1" ht="12" customHeight="1">
      <c r="A186" s="267" t="s">
        <v>133</v>
      </c>
      <c r="B186" s="246"/>
      <c r="C186" s="285"/>
      <c r="D186" s="247">
        <f>D183</f>
        <v>3867</v>
      </c>
      <c r="E186" s="243">
        <f>E183</f>
        <v>3867</v>
      </c>
      <c r="F186" s="301">
        <v>3867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s="78" customFormat="1" ht="12" customHeight="1">
      <c r="A187" s="268"/>
      <c r="B187" s="79"/>
      <c r="C187" s="284"/>
      <c r="D187" s="150"/>
      <c r="E187" s="76"/>
      <c r="F187" s="287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s="155" customFormat="1" ht="12" customHeight="1">
      <c r="A188" s="269" t="s">
        <v>86</v>
      </c>
      <c r="B188" s="248"/>
      <c r="C188" s="285"/>
      <c r="D188" s="303">
        <f>D175+D180+D186</f>
        <v>151387</v>
      </c>
      <c r="E188" s="243">
        <f>E175+E180+E186</f>
        <v>119054</v>
      </c>
      <c r="F188" s="301">
        <v>180049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6" ht="13.5" customHeight="1" thickBot="1">
      <c r="A189" s="309" t="s">
        <v>18</v>
      </c>
      <c r="B189" s="309"/>
      <c r="C189" s="310"/>
      <c r="D189" s="304">
        <v>180322</v>
      </c>
      <c r="E189" s="302">
        <v>146422</v>
      </c>
      <c r="F189" s="305">
        <v>201615</v>
      </c>
    </row>
    <row r="190" spans="1:6" ht="13.5" thickBot="1" thickTop="1">
      <c r="A190" s="270" t="s">
        <v>134</v>
      </c>
      <c r="B190" s="271"/>
      <c r="C190" s="286"/>
      <c r="D190" s="170">
        <f>D189-D188</f>
        <v>28935</v>
      </c>
      <c r="E190" s="161">
        <f>E189-E188</f>
        <v>27368</v>
      </c>
      <c r="F190" s="306">
        <v>21566</v>
      </c>
    </row>
    <row r="191" spans="1:5" ht="13.5" hidden="1" thickBot="1" thickTop="1">
      <c r="A191" s="4">
        <v>0</v>
      </c>
      <c r="D191" s="9"/>
      <c r="E191" s="151"/>
    </row>
    <row r="192" spans="3:5" ht="13.5" hidden="1" thickBot="1" thickTop="1">
      <c r="C192" s="26">
        <f>PMT(3.8%/12,144,10000000,0,0)</f>
        <v>-86584.97545243049</v>
      </c>
      <c r="D192" s="9"/>
      <c r="E192" s="144"/>
    </row>
    <row r="193" spans="2:5" ht="13.5" hidden="1" thickBot="1" thickTop="1">
      <c r="B193" s="5" t="s">
        <v>31</v>
      </c>
      <c r="C193" s="27">
        <f>+C192*-144</f>
        <v>12468236.465149991</v>
      </c>
      <c r="D193" s="9"/>
      <c r="E193" s="144"/>
    </row>
    <row r="194" spans="2:5" ht="13.5" hidden="1" thickBot="1" thickTop="1">
      <c r="B194" s="5" t="s">
        <v>30</v>
      </c>
      <c r="C194" s="28">
        <f>+C192*-12</f>
        <v>1039019.7054291659</v>
      </c>
      <c r="D194" s="9"/>
      <c r="E194" s="144"/>
    </row>
    <row r="195" spans="2:5" ht="13.5" hidden="1" thickBot="1" thickTop="1">
      <c r="B195" s="5" t="s">
        <v>32</v>
      </c>
      <c r="C195" s="28" t="e">
        <f>+#REF!</f>
        <v>#REF!</v>
      </c>
      <c r="D195" s="9"/>
      <c r="E195" s="144"/>
    </row>
    <row r="196" spans="2:5" ht="14.25" customHeight="1" hidden="1">
      <c r="B196" s="5" t="s">
        <v>33</v>
      </c>
      <c r="C196" s="28" t="e">
        <f>+C195*12</f>
        <v>#REF!</v>
      </c>
      <c r="D196" s="9"/>
      <c r="E196" s="144"/>
    </row>
    <row r="197" spans="2:5" ht="16.5" customHeight="1" hidden="1">
      <c r="B197" s="5" t="s">
        <v>34</v>
      </c>
      <c r="C197" s="28">
        <v>69444.44</v>
      </c>
      <c r="D197" s="9"/>
      <c r="E197" s="144"/>
    </row>
    <row r="198" spans="2:5" ht="11.25" customHeight="1" hidden="1" thickTop="1">
      <c r="B198" s="5" t="s">
        <v>35</v>
      </c>
      <c r="C198" s="28">
        <f>+C197*12</f>
        <v>833333.28</v>
      </c>
      <c r="D198" s="9"/>
      <c r="E198" s="144"/>
    </row>
    <row r="199" spans="2:5" ht="13.5" hidden="1" thickBot="1" thickTop="1">
      <c r="B199" s="29"/>
      <c r="C199" s="4"/>
      <c r="D199" s="9"/>
      <c r="E199" s="144"/>
    </row>
    <row r="200" spans="2:5" ht="13.5" hidden="1" thickBot="1" thickTop="1">
      <c r="B200" s="30" t="s">
        <v>42</v>
      </c>
      <c r="C200" s="31"/>
      <c r="D200" s="9"/>
      <c r="E200" s="144"/>
    </row>
    <row r="201" spans="2:5" ht="13.5" hidden="1" thickBot="1" thickTop="1">
      <c r="B201" s="32" t="s">
        <v>38</v>
      </c>
      <c r="C201" s="33">
        <f>PMT(4%/12,156,15000000,0,0)</f>
        <v>-123467.42335591247</v>
      </c>
      <c r="D201" s="9"/>
      <c r="E201" s="144"/>
    </row>
    <row r="202" spans="2:5" ht="13.5" hidden="1" thickBot="1" thickTop="1">
      <c r="B202" s="32" t="s">
        <v>39</v>
      </c>
      <c r="C202" s="34">
        <f>(+C201*12)*-1</f>
        <v>1481609.0802709498</v>
      </c>
      <c r="D202" s="9"/>
      <c r="E202" s="144"/>
    </row>
    <row r="203" spans="2:5" ht="13.5" hidden="1" thickBot="1" thickTop="1">
      <c r="B203" s="32" t="s">
        <v>40</v>
      </c>
      <c r="C203" s="34">
        <f>+C202-C204</f>
        <v>231609.08027094975</v>
      </c>
      <c r="D203" s="9"/>
      <c r="E203" s="144"/>
    </row>
    <row r="204" spans="2:5" ht="13.5" hidden="1" thickBot="1" thickTop="1">
      <c r="B204" s="82" t="s">
        <v>41</v>
      </c>
      <c r="C204" s="83">
        <f>+((15000000/144)*12)</f>
        <v>1250000</v>
      </c>
      <c r="D204" s="9"/>
      <c r="E204" s="157"/>
    </row>
    <row r="205" spans="2:5" ht="12.75" thickTop="1">
      <c r="B205" s="84"/>
      <c r="C205" s="84"/>
      <c r="D205" s="160"/>
      <c r="E205" s="9"/>
    </row>
    <row r="206" spans="2:3" ht="12">
      <c r="B206" s="4"/>
      <c r="C206" s="4"/>
    </row>
    <row r="207" spans="2:3" ht="12">
      <c r="B207" s="4"/>
      <c r="C207" s="4"/>
    </row>
    <row r="208" spans="2:3" ht="12" hidden="1">
      <c r="B208" s="4"/>
      <c r="C208" s="4"/>
    </row>
    <row r="209" spans="1:3" ht="12">
      <c r="A209" s="29"/>
      <c r="B209" s="4"/>
      <c r="C209" s="9"/>
    </row>
    <row r="210" spans="2:3" ht="12">
      <c r="B210" s="4"/>
      <c r="C210" s="4"/>
    </row>
    <row r="211" spans="2:3" ht="12">
      <c r="B211" s="4"/>
      <c r="C211" s="4"/>
    </row>
    <row r="212" spans="2:3" ht="12">
      <c r="B212" s="4"/>
      <c r="C212" s="4"/>
    </row>
    <row r="213" spans="2:3" ht="12" hidden="1">
      <c r="B213" s="4"/>
      <c r="C213" s="4"/>
    </row>
    <row r="218" ht="12" hidden="1"/>
    <row r="223" ht="12" hidden="1"/>
    <row r="224" ht="12" hidden="1"/>
    <row r="233" ht="12" hidden="1"/>
    <row r="234" ht="12" hidden="1"/>
    <row r="237" spans="2:3" ht="12">
      <c r="B237" s="4"/>
      <c r="C237" s="4"/>
    </row>
    <row r="238" spans="2:3" ht="12">
      <c r="B238" s="4"/>
      <c r="C238" s="4"/>
    </row>
    <row r="239" spans="2:3" ht="12">
      <c r="B239" s="4"/>
      <c r="C239" s="4"/>
    </row>
    <row r="240" spans="2:3" ht="12">
      <c r="B240" s="4"/>
      <c r="C240" s="4"/>
    </row>
    <row r="241" spans="2:3" ht="12">
      <c r="B241" s="4"/>
      <c r="C241" s="4"/>
    </row>
    <row r="242" spans="2:3" ht="12">
      <c r="B242" s="4"/>
      <c r="C242" s="4"/>
    </row>
    <row r="243" spans="2:3" ht="12">
      <c r="B243" s="4"/>
      <c r="C243" s="4"/>
    </row>
    <row r="244" spans="2:3" ht="12">
      <c r="B244" s="4"/>
      <c r="C244" s="4"/>
    </row>
    <row r="245" spans="2:3" ht="12">
      <c r="B245" s="4"/>
      <c r="C245" s="4"/>
    </row>
    <row r="246" spans="2:3" ht="12">
      <c r="B246" s="4"/>
      <c r="C246" s="4"/>
    </row>
    <row r="247" spans="2:3" ht="12" hidden="1">
      <c r="B247" s="4"/>
      <c r="C247" s="4"/>
    </row>
    <row r="248" spans="2:3" ht="12" hidden="1">
      <c r="B248" s="4"/>
      <c r="C248" s="4"/>
    </row>
    <row r="249" spans="2:3" ht="12">
      <c r="B249" s="4"/>
      <c r="C249" s="4"/>
    </row>
    <row r="250" spans="2:3" ht="12">
      <c r="B250" s="4"/>
      <c r="C250" s="4"/>
    </row>
    <row r="251" spans="2:3" ht="12">
      <c r="B251" s="4"/>
      <c r="C251" s="4"/>
    </row>
    <row r="252" spans="2:3" ht="12">
      <c r="B252" s="4"/>
      <c r="C252" s="4"/>
    </row>
    <row r="253" spans="2:3" ht="12">
      <c r="B253" s="4"/>
      <c r="C253" s="4"/>
    </row>
    <row r="254" spans="2:3" ht="12">
      <c r="B254" s="4"/>
      <c r="C254" s="4"/>
    </row>
    <row r="255" spans="2:3" ht="12">
      <c r="B255" s="4"/>
      <c r="C255" s="4"/>
    </row>
    <row r="256" spans="2:3" ht="12">
      <c r="B256" s="4"/>
      <c r="C256" s="4"/>
    </row>
    <row r="257" spans="2:3" ht="12">
      <c r="B257" s="4"/>
      <c r="C257" s="4"/>
    </row>
    <row r="258" spans="2:3" ht="12">
      <c r="B258" s="4"/>
      <c r="C258" s="4"/>
    </row>
    <row r="259" spans="2:3" ht="12">
      <c r="B259" s="4"/>
      <c r="C259" s="4"/>
    </row>
    <row r="260" spans="2:3" ht="12">
      <c r="B260" s="4"/>
      <c r="C260" s="4"/>
    </row>
    <row r="261" spans="2:3" ht="12">
      <c r="B261" s="4"/>
      <c r="C261" s="4"/>
    </row>
    <row r="262" spans="2:3" ht="12">
      <c r="B262" s="4"/>
      <c r="C262" s="4"/>
    </row>
    <row r="263" spans="2:3" ht="12">
      <c r="B263" s="4"/>
      <c r="C263" s="4"/>
    </row>
    <row r="264" spans="2:3" ht="12">
      <c r="B264" s="4"/>
      <c r="C264" s="4"/>
    </row>
    <row r="265" spans="2:3" ht="12">
      <c r="B265" s="4"/>
      <c r="C265" s="4"/>
    </row>
    <row r="266" spans="2:3" ht="12">
      <c r="B266" s="4"/>
      <c r="C266" s="4"/>
    </row>
    <row r="267" spans="2:3" ht="19.5" customHeight="1">
      <c r="B267" s="4"/>
      <c r="C267" s="4"/>
    </row>
    <row r="268" spans="2:3" ht="12">
      <c r="B268" s="4"/>
      <c r="C268" s="4"/>
    </row>
    <row r="273" ht="17.25" customHeight="1"/>
  </sheetData>
  <sheetProtection/>
  <mergeCells count="2">
    <mergeCell ref="A2:F3"/>
    <mergeCell ref="A189:C189"/>
  </mergeCells>
  <printOptions horizontalCentered="1"/>
  <pageMargins left="0.7" right="0.7" top="0.75" bottom="0.75" header="0.3" footer="0.3"/>
  <pageSetup fitToHeight="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agi</cp:lastModifiedBy>
  <cp:lastPrinted>2015-06-18T13:22:05Z</cp:lastPrinted>
  <dcterms:created xsi:type="dcterms:W3CDTF">2012-02-21T12:56:10Z</dcterms:created>
  <dcterms:modified xsi:type="dcterms:W3CDTF">2015-08-11T06:41:30Z</dcterms:modified>
  <cp:category/>
  <cp:version/>
  <cp:contentType/>
  <cp:contentStatus/>
</cp:coreProperties>
</file>